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5255" windowHeight="7815" activeTab="3"/>
  </bookViews>
  <sheets>
    <sheet name="QRIS" sheetId="1" r:id="rId1"/>
    <sheet name="QRBS" sheetId="2" r:id="rId2"/>
    <sheet name="QRSTE" sheetId="3" r:id="rId3"/>
    <sheet name="QRCF" sheetId="4" r:id="rId4"/>
  </sheets>
  <definedNames>
    <definedName name="_xlnm.Print_Area" localSheetId="1">'QRBS'!$A$1:$I$81</definedName>
    <definedName name="_xlnm.Print_Area" localSheetId="3">'QRCF'!$A$1:$K$69</definedName>
    <definedName name="_xlnm.Print_Area" localSheetId="0">'QRIS'!$A$1:$J$73</definedName>
  </definedNames>
  <calcPr fullCalcOnLoad="1"/>
</workbook>
</file>

<file path=xl/sharedStrings.xml><?xml version="1.0" encoding="utf-8"?>
<sst xmlns="http://schemas.openxmlformats.org/spreadsheetml/2006/main" count="222" uniqueCount="174">
  <si>
    <t>FOCUS DYNAMICS TECHNOLOGIES BERHAD (Company No: 582924-P)</t>
  </si>
  <si>
    <t>THE FIGURES HAVE NOT BEEN AUDITED</t>
  </si>
  <si>
    <t>INDIVIDUAL QUARTER</t>
  </si>
  <si>
    <t>CURRENT</t>
  </si>
  <si>
    <t>YEAR</t>
  </si>
  <si>
    <t xml:space="preserve">QUARTER </t>
  </si>
  <si>
    <t>TO DATE</t>
  </si>
  <si>
    <t>Note</t>
  </si>
  <si>
    <t>RM</t>
  </si>
  <si>
    <t>REVENUE</t>
  </si>
  <si>
    <t>A9</t>
  </si>
  <si>
    <t>COST OF SALES</t>
  </si>
  <si>
    <t>GROSS PROFIT</t>
  </si>
  <si>
    <t>OTHER INCOME</t>
  </si>
  <si>
    <t>OPERATING EXPENSES</t>
  </si>
  <si>
    <t>INTEREST INCOME</t>
  </si>
  <si>
    <t>B5</t>
  </si>
  <si>
    <t>- Basic (sen)</t>
  </si>
  <si>
    <t>B13</t>
  </si>
  <si>
    <t>NOTES:</t>
  </si>
  <si>
    <t>AS AT</t>
  </si>
  <si>
    <t>Unaudited</t>
  </si>
  <si>
    <t>Audited</t>
  </si>
  <si>
    <t xml:space="preserve">  Goodwill on consolidation</t>
  </si>
  <si>
    <t xml:space="preserve">  Inventories</t>
  </si>
  <si>
    <t xml:space="preserve">  Amount due to directors</t>
  </si>
  <si>
    <t>Number of ordinary shares at RM0.10 sen par each</t>
  </si>
  <si>
    <t xml:space="preserve">Net assets per share attributable to ordinary </t>
  </si>
  <si>
    <t xml:space="preserve"> equity holders of the parent (sen)</t>
  </si>
  <si>
    <t xml:space="preserve"> </t>
  </si>
  <si>
    <t>CONDENSED CONSOLIDATED STATEMENT OF CHANGES IN EQUITY</t>
  </si>
  <si>
    <t>Distributable</t>
  </si>
  <si>
    <t>Share</t>
  </si>
  <si>
    <t>Retained</t>
  </si>
  <si>
    <t>Capital</t>
  </si>
  <si>
    <t>Premium</t>
  </si>
  <si>
    <t>Total</t>
  </si>
  <si>
    <t>CASH FLOWS FROM OPERATING ACTIVITIES</t>
  </si>
  <si>
    <t>Income taxes paid</t>
  </si>
  <si>
    <t>CASH FLOWS FROM INVESTING ACTIVITIES</t>
  </si>
  <si>
    <t xml:space="preserve">Proceeds from disposal of plant and equipment </t>
  </si>
  <si>
    <t>CASH FLOWS FROM FINANCING ACTIVITIES</t>
  </si>
  <si>
    <t>Cash and cash equivalent comprise:</t>
  </si>
  <si>
    <r>
      <t xml:space="preserve">Cash and cash </t>
    </r>
    <r>
      <rPr>
        <sz val="10"/>
        <rFont val="Arial"/>
        <family val="2"/>
      </rPr>
      <t>equivalent</t>
    </r>
    <r>
      <rPr>
        <sz val="10"/>
        <rFont val="Arial"/>
        <family val="0"/>
      </rPr>
      <t xml:space="preserve"> at beginning of year</t>
    </r>
  </si>
  <si>
    <r>
      <t xml:space="preserve">Cash and cash </t>
    </r>
    <r>
      <rPr>
        <sz val="10"/>
        <rFont val="Arial"/>
        <family val="2"/>
      </rPr>
      <t>equivalent</t>
    </r>
    <r>
      <rPr>
        <sz val="10"/>
        <rFont val="Arial"/>
        <family val="0"/>
      </rPr>
      <t xml:space="preserve"> at end of year</t>
    </r>
  </si>
  <si>
    <t>INTEREST EXPENSES</t>
  </si>
  <si>
    <t>CUMULATIVE QUARTERS</t>
  </si>
  <si>
    <t>NOTE:</t>
  </si>
  <si>
    <t>Warrant</t>
  </si>
  <si>
    <t xml:space="preserve">Reserve </t>
  </si>
  <si>
    <t xml:space="preserve">  Amount due to associated companies</t>
  </si>
  <si>
    <t xml:space="preserve">  Products development expenditure</t>
  </si>
  <si>
    <t xml:space="preserve">TOTAL ASSETS </t>
  </si>
  <si>
    <t>EQUITY AND LIABILITIES</t>
  </si>
  <si>
    <t>TOTAL EQUITY AND LIABILITIES</t>
  </si>
  <si>
    <t xml:space="preserve">ASSETS </t>
  </si>
  <si>
    <t>Non-Current Assets</t>
  </si>
  <si>
    <t>Current Assets</t>
  </si>
  <si>
    <t>Total Equity</t>
  </si>
  <si>
    <t>Liabilities</t>
  </si>
  <si>
    <t>Non-Current Liabilities</t>
  </si>
  <si>
    <t>Current Liabilities</t>
  </si>
  <si>
    <t>Total Liabilities</t>
  </si>
  <si>
    <t xml:space="preserve">  Share capital</t>
  </si>
  <si>
    <t xml:space="preserve">  Share premium</t>
  </si>
  <si>
    <t xml:space="preserve">  Property, plant and equipment </t>
  </si>
  <si>
    <t xml:space="preserve">Foreign </t>
  </si>
  <si>
    <t>Currency</t>
  </si>
  <si>
    <t>Translation</t>
  </si>
  <si>
    <t xml:space="preserve">Repayments of hire purchase liabilities </t>
  </si>
  <si>
    <t>Payment of share issues expenses</t>
  </si>
  <si>
    <t>Proceeds from disposal of an associated company</t>
  </si>
  <si>
    <t>CONDENSED CONSOLIDATED STATEMENT OF COMPREHENSIVE INCOME</t>
  </si>
  <si>
    <t>CONTINUING OPERATIONS</t>
  </si>
  <si>
    <t>INCOME TAX EXPENSE</t>
  </si>
  <si>
    <t>OTHER COMPREHENSIVE INCOME</t>
  </si>
  <si>
    <t xml:space="preserve">   FOR THE PERIOD</t>
  </si>
  <si>
    <t xml:space="preserve">   OWNERS OF THE PARENT</t>
  </si>
  <si>
    <t xml:space="preserve">   ATTRIBUTABLE TO:</t>
  </si>
  <si>
    <t>COMPANIES</t>
  </si>
  <si>
    <t>CONDENSED CONSOLIDATED STATEMENT OF FINANCIAL POSITION</t>
  </si>
  <si>
    <t xml:space="preserve">  Trade and other receivables</t>
  </si>
  <si>
    <t>(Restated)</t>
  </si>
  <si>
    <t>Equity attributable to owners of the Parent</t>
  </si>
  <si>
    <t>&lt;------------------------------------Attributable to Owners of the Parent---------------------------------------&gt;</t>
  </si>
  <si>
    <t>&lt;--------------------------Non-distributable-----------------------------&gt;</t>
  </si>
  <si>
    <t>Total comprehensive loss for the period</t>
  </si>
  <si>
    <t xml:space="preserve">  Reserve</t>
  </si>
  <si>
    <t>Non-</t>
  </si>
  <si>
    <t xml:space="preserve">Total </t>
  </si>
  <si>
    <t xml:space="preserve">  Non-controlling interest</t>
  </si>
  <si>
    <t xml:space="preserve">  Trade and other payables</t>
  </si>
  <si>
    <t>CONDENSED CONSOLIDATED STATEMENT OF CASH FLOWS</t>
  </si>
  <si>
    <t>Cash receipts from customers</t>
  </si>
  <si>
    <t>Cash payments to suppliers and employees</t>
  </si>
  <si>
    <t>Interest received</t>
  </si>
  <si>
    <t xml:space="preserve">Interest paid </t>
  </si>
  <si>
    <t>Net cash used in operating activities</t>
  </si>
  <si>
    <t xml:space="preserve">Payment of hire purchase interest </t>
  </si>
  <si>
    <t>Repayments to term loan</t>
  </si>
  <si>
    <t>Cash in hand and at banks</t>
  </si>
  <si>
    <t>Borrowings</t>
  </si>
  <si>
    <t xml:space="preserve">  Borrowings</t>
  </si>
  <si>
    <t>Controlling</t>
  </si>
  <si>
    <t>Interest</t>
  </si>
  <si>
    <t>Equity</t>
  </si>
  <si>
    <t>SHARE OF RESULTS OF ASSOCIATED</t>
  </si>
  <si>
    <t xml:space="preserve">   NON-CONTROLLING INTEREST</t>
  </si>
  <si>
    <t xml:space="preserve">  Fixed deposits with licenced banks </t>
  </si>
  <si>
    <t xml:space="preserve">  Cash and bank balances</t>
  </si>
  <si>
    <t xml:space="preserve">Purchase of property, plant and equipment </t>
  </si>
  <si>
    <t>Repayments to bankers acceptance</t>
  </si>
  <si>
    <t>Profits/</t>
  </si>
  <si>
    <t>(Accumulated</t>
  </si>
  <si>
    <t>Issue of shares</t>
  </si>
  <si>
    <t>Share issue expenses</t>
  </si>
  <si>
    <t>Losses)</t>
  </si>
  <si>
    <t xml:space="preserve">  Tax recoverable</t>
  </si>
  <si>
    <t>Income taxes refund</t>
  </si>
  <si>
    <t>Cash used in operations</t>
  </si>
  <si>
    <t>Fixed deposits with licenced banks (unpledged)</t>
  </si>
  <si>
    <t>LOSS FROM OPERATIONS</t>
  </si>
  <si>
    <t>LOSS BEFORE TAX</t>
  </si>
  <si>
    <t>LOSS FOR THE PERIOD</t>
  </si>
  <si>
    <t>TOTAL COMPREHENSIVE LOSS</t>
  </si>
  <si>
    <t>LOSS FOR THE PERIOD ATTRIBUTABLE TO:</t>
  </si>
  <si>
    <t>Loss Per Ordinary Share</t>
  </si>
  <si>
    <t>Proceeds from issue of shares</t>
  </si>
  <si>
    <t xml:space="preserve">  Short term deposits</t>
  </si>
  <si>
    <t>Short term deposits</t>
  </si>
  <si>
    <t>Uplift of fixed deposits pledged</t>
  </si>
  <si>
    <t>GAIN TO GROUP ON DISPOSAL OF</t>
  </si>
  <si>
    <t xml:space="preserve">  Investment in a associated company</t>
  </si>
  <si>
    <t>Net cash generated from financing activities</t>
  </si>
  <si>
    <t>Net increase in cash and cash equivalent</t>
  </si>
  <si>
    <t>Net cash used in investing activities</t>
  </si>
  <si>
    <t>Hire purchase financing obtained</t>
  </si>
  <si>
    <t>31/12/2011</t>
  </si>
  <si>
    <t>Fixed deposits pledged</t>
  </si>
  <si>
    <t>Repayment to bills payables</t>
  </si>
  <si>
    <t xml:space="preserve">   ASSOCIATED/SUBSIDIARY COMPANIES</t>
  </si>
  <si>
    <t>UNAUDITED</t>
  </si>
  <si>
    <t>QUARTER</t>
  </si>
  <si>
    <t xml:space="preserve">COMPARATIVE </t>
  </si>
  <si>
    <t>CURRENT QUARTER</t>
  </si>
  <si>
    <t>ENDED</t>
  </si>
  <si>
    <t>CUMULATIVE</t>
  </si>
  <si>
    <t xml:space="preserve">PRECEDING YEAR </t>
  </si>
  <si>
    <t>Note 1</t>
  </si>
  <si>
    <t>AUDITED</t>
  </si>
  <si>
    <t>Balance at 1 January 2012</t>
  </si>
  <si>
    <t>the preceding year.</t>
  </si>
  <si>
    <t>(2) There are no comparative figures for the corresponding quarter of the preceding year because the Group has just changed its financial year end from 31 July 2011 to 31 December 2011.</t>
  </si>
  <si>
    <t>COMPARATIVE</t>
  </si>
  <si>
    <t xml:space="preserve">2. The Unaudited Condensed Consolidated Statement of Comprehensive Income should be read in conjunction with the Annual Audited Financial Statements for the 17-month period ended 31 December 2011 and the accompanying explanatory notes to this Interim Financial Statements. </t>
  </si>
  <si>
    <t xml:space="preserve">1. The Unaudited Condensed Consolidated Statement of Cash Flows should be read in conjunction with the Annual Audited Financial Statements for the financial period ended 31 December 2011 and the accompanying explanatory notes to this Interim Financial Statements. </t>
  </si>
  <si>
    <t>2. There are no comparative figures for the corresponding quarter of the preceding year because the Group has just changed its financial year end from 31 July 2011 to 31 December 2011.</t>
  </si>
  <si>
    <t xml:space="preserve">1.  The Unaudited Condensed Consolidated Statement of Financial Position should be read in conjunction with the Annual Audited Financial Statements for financial period ended 31 December 2011 and the accompanying explanatory notes to this Interim Financial Statements. </t>
  </si>
  <si>
    <t xml:space="preserve">(1) The Unaudited Condensed Consolidated Statement of Changes In Equity should be read in conjunction with the Annual Audited Financial Statements for the financial period ended 31 December 2011 and the accompanying explanatory notes to this Interim Financial Statements. </t>
  </si>
  <si>
    <t>Note 2</t>
  </si>
  <si>
    <t>Expenses incurred for share issue</t>
  </si>
  <si>
    <t xml:space="preserve">Purchase of unit trusts </t>
  </si>
  <si>
    <t>-</t>
  </si>
  <si>
    <t>- Dilutive (sen)</t>
  </si>
  <si>
    <t>#</t>
  </si>
  <si>
    <t xml:space="preserve">FOR THE SECOND QUARTER ENDED 30 JUNE 2012 </t>
  </si>
  <si>
    <t>30/06/2012</t>
  </si>
  <si>
    <t>30/06/2011</t>
  </si>
  <si>
    <t xml:space="preserve">AS AT 30 JUNE 2012 </t>
  </si>
  <si>
    <t># The fully diluted loss per ordinary share for the Group for the current quarter ended 30  June 2012 is not presented as the warrants would be anti-dilutive</t>
  </si>
  <si>
    <t>1. This six-month period covering the results of the Group for the period 1 Jan- 31 Dec 2012 following the change in the financial year end of the Group from 31 July 2011 to 31 December 2011. There are no comaprative figures for the corresponding individual quarter and cumulative quarter of</t>
  </si>
  <si>
    <t>2.  Net assets per share is derived based on Focus Dynamics Technologies Berhad's consolidated net assets of RM24,337,917 (FYE 31/12/11-RM22,463,674) over the issued number of ordinary shares of 320,683,0504 (FYE 31/12/11 - 291,530,050) of RM0.10 each.</t>
  </si>
  <si>
    <t>Property, plant &amp; equipment written off</t>
  </si>
  <si>
    <t>Balance at 30 June 2012</t>
  </si>
</sst>
</file>

<file path=xl/styles.xml><?xml version="1.0" encoding="utf-8"?>
<styleSheet xmlns="http://schemas.openxmlformats.org/spreadsheetml/2006/main">
  <numFmts count="6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00_);_(* \(#,##0.000\);_(* &quot;-&quot;??_);_(@_)"/>
    <numFmt numFmtId="187" formatCode="_(* #,##0.0_);_(* \(#,##0.0\);_(* &quot;-&quot;??_);_(@_)"/>
    <numFmt numFmtId="188" formatCode="_(* #,##0_);_(* \(#,##0\);_(* &quot;-&quot;??_);_(@_)"/>
    <numFmt numFmtId="189" formatCode="0_);\(0\)"/>
    <numFmt numFmtId="190" formatCode="0_);[Red]\(0\)"/>
    <numFmt numFmtId="191" formatCode="0.0000"/>
    <numFmt numFmtId="192" formatCode="0.00000"/>
    <numFmt numFmtId="193" formatCode="0.000"/>
    <numFmt numFmtId="194" formatCode="0.0"/>
    <numFmt numFmtId="195" formatCode="0.000000"/>
    <numFmt numFmtId="196" formatCode="0.0000000"/>
    <numFmt numFmtId="197" formatCode="0.00000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quot;£&quot;* #,##0.00_);_(&quot;£&quot;* \(#,##0.00\);_(&quot;£&quot;* &quot;-&quot;??_);_(@_)"/>
    <numFmt numFmtId="204" formatCode="0.0%"/>
    <numFmt numFmtId="205" formatCode="_(* #,##0.0_);_(* \(#,##0.0\);_(* &quot;-&quot;?_);_(@_)"/>
    <numFmt numFmtId="206" formatCode="#,##0.0_);\(#,##0.0\)"/>
    <numFmt numFmtId="207" formatCode="0.00_)"/>
    <numFmt numFmtId="208" formatCode="_-&quot;$&quot;* #,##0_-;\-&quot;$&quot;* #,##0_-;_-&quot;$&quot;* &quot;-&quot;_-;_-@_-"/>
    <numFmt numFmtId="209" formatCode="_-&quot;$&quot;* #,##0.00_-;\-&quot;$&quot;* #,##0.00_-;_-&quot;$&quot;* &quot;-&quot;??_-;_-@_-"/>
    <numFmt numFmtId="210" formatCode="_(* #,##0.0_);_(* \(#,##0.0\);_(* &quot;-&quot;_);_(@_)"/>
    <numFmt numFmtId="211" formatCode="_(* #,##0.00_);_(* \(#,##0.00\);_(* &quot;-&quot;_);_(@_)"/>
    <numFmt numFmtId="212" formatCode="_(* #,##0.000_);_(* \(#,##0.000\);_(* &quot;-&quot;_);_(@_)"/>
    <numFmt numFmtId="213" formatCode="_(* #,##0.0000_);_(* \(#,##0.0000\);_(* &quot;-&quot;_);_(@_)"/>
    <numFmt numFmtId="214" formatCode="0.00_);\(0.00\)"/>
    <numFmt numFmtId="215" formatCode="0.0_);\(0.0\)"/>
    <numFmt numFmtId="216" formatCode="#.00"/>
    <numFmt numFmtId="217" formatCode="&quot;Yes&quot;;&quot;Yes&quot;;&quot;No&quot;"/>
    <numFmt numFmtId="218" formatCode="&quot;True&quot;;&quot;True&quot;;&quot;False&quot;"/>
    <numFmt numFmtId="219" formatCode="&quot;On&quot;;&quot;On&quot;;&quot;Off&quot;"/>
    <numFmt numFmtId="220" formatCode="[$€-2]\ #,##0.00_);[Red]\([$€-2]\ #,##0.00\)"/>
  </numFmts>
  <fonts count="54">
    <font>
      <sz val="10"/>
      <name val="Arial"/>
      <family val="0"/>
    </font>
    <font>
      <sz val="12"/>
      <name val="Times New Roman"/>
      <family val="1"/>
    </font>
    <font>
      <b/>
      <sz val="10"/>
      <name val="MS Sans Serif"/>
      <family val="2"/>
    </font>
    <font>
      <sz val="10"/>
      <name val="MS Sans Serif"/>
      <family val="2"/>
    </font>
    <font>
      <u val="single"/>
      <sz val="10"/>
      <color indexed="36"/>
      <name val="Arial"/>
      <family val="2"/>
    </font>
    <font>
      <sz val="8"/>
      <name val="Arial"/>
      <family val="2"/>
    </font>
    <font>
      <u val="single"/>
      <sz val="10"/>
      <color indexed="12"/>
      <name val="Arial"/>
      <family val="2"/>
    </font>
    <font>
      <sz val="10"/>
      <name val="Times New Roman"/>
      <family val="1"/>
    </font>
    <font>
      <b/>
      <i/>
      <sz val="16"/>
      <name val="Helv"/>
      <family val="0"/>
    </font>
    <font>
      <i/>
      <sz val="10"/>
      <name val="MS Sans Serif"/>
      <family val="2"/>
    </font>
    <font>
      <b/>
      <sz val="10"/>
      <name val="Arial"/>
      <family val="2"/>
    </font>
    <font>
      <sz val="10"/>
      <color indexed="8"/>
      <name val="Arial"/>
      <family val="2"/>
    </font>
    <font>
      <i/>
      <sz val="10"/>
      <name val="Arial"/>
      <family val="2"/>
    </font>
    <font>
      <b/>
      <u val="single"/>
      <sz val="10"/>
      <name val="Arial"/>
      <family val="2"/>
    </font>
    <font>
      <sz val="10"/>
      <color indexed="10"/>
      <name val="Arial"/>
      <family val="2"/>
    </font>
    <font>
      <b/>
      <sz val="10"/>
      <name val="Times New Roman"/>
      <family val="1"/>
    </font>
    <font>
      <sz val="12"/>
      <color indexed="8"/>
      <name val="Courier"/>
      <family val="3"/>
    </font>
    <font>
      <b/>
      <sz val="18"/>
      <color indexed="8"/>
      <name val="Courier"/>
      <family val="3"/>
    </font>
    <font>
      <b/>
      <sz val="12"/>
      <color indexed="8"/>
      <name val="Courier"/>
      <family val="3"/>
    </font>
    <font>
      <sz val="10"/>
      <name val="CG Omeg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196">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5" fontId="3" fillId="0" borderId="0">
      <alignment/>
      <protection/>
    </xf>
    <xf numFmtId="0" fontId="42" fillId="0" borderId="0" applyNumberFormat="0" applyFill="0" applyBorder="0" applyAlignment="0" applyProtection="0"/>
    <xf numFmtId="216" fontId="16" fillId="0" borderId="0">
      <alignment/>
      <protection locked="0"/>
    </xf>
    <xf numFmtId="0" fontId="4" fillId="0" borderId="0" applyNumberFormat="0" applyFill="0" applyBorder="0" applyAlignment="0" applyProtection="0"/>
    <xf numFmtId="0" fontId="43" fillId="28" borderId="0" applyNumberFormat="0" applyBorder="0" applyAlignment="0" applyProtection="0"/>
    <xf numFmtId="38" fontId="5"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8" fillId="0" borderId="0">
      <alignment/>
      <protection locked="0"/>
    </xf>
    <xf numFmtId="0" fontId="6" fillId="0" borderId="0" applyNumberFormat="0" applyFill="0" applyBorder="0" applyAlignment="0" applyProtection="0"/>
    <xf numFmtId="0" fontId="47" fillId="30" borderId="1" applyNumberFormat="0" applyAlignment="0" applyProtection="0"/>
    <xf numFmtId="10" fontId="5" fillId="31" borderId="6" applyNumberFormat="0" applyBorder="0" applyAlignment="0" applyProtection="0"/>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48" fillId="0" borderId="7" applyNumberFormat="0" applyFill="0" applyAlignment="0" applyProtection="0"/>
    <xf numFmtId="0" fontId="49" fillId="32" borderId="0" applyNumberFormat="0" applyBorder="0" applyAlignment="0" applyProtection="0"/>
    <xf numFmtId="0" fontId="7" fillId="0" borderId="0">
      <alignment/>
      <protection/>
    </xf>
    <xf numFmtId="207"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50" fillId="2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175" fontId="0" fillId="0" borderId="0" applyFont="0" applyFill="0" applyBorder="0" applyAlignment="0" applyProtection="0"/>
    <xf numFmtId="177"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0" fontId="53" fillId="0" borderId="0" applyNumberFormat="0" applyFill="0" applyBorder="0" applyAlignment="0" applyProtection="0"/>
  </cellStyleXfs>
  <cellXfs count="171">
    <xf numFmtId="0" fontId="0" fillId="0" borderId="0" xfId="0" applyAlignment="1">
      <alignment/>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horizontal="center"/>
    </xf>
    <xf numFmtId="0" fontId="0" fillId="0" borderId="0" xfId="0" applyBorder="1" applyAlignment="1">
      <alignment horizontal="center"/>
    </xf>
    <xf numFmtId="0" fontId="0" fillId="0" borderId="11" xfId="0" applyBorder="1" applyAlignment="1">
      <alignment horizontal="center"/>
    </xf>
    <xf numFmtId="0" fontId="10" fillId="0" borderId="11" xfId="0" applyFont="1" applyBorder="1" applyAlignment="1" quotePrefix="1">
      <alignment horizontal="center"/>
    </xf>
    <xf numFmtId="0" fontId="10" fillId="0" borderId="0" xfId="0" applyFont="1" applyAlignment="1">
      <alignment horizontal="center"/>
    </xf>
    <xf numFmtId="0" fontId="10" fillId="0" borderId="0" xfId="0" applyFont="1" applyBorder="1" applyAlignment="1">
      <alignment horizontal="center"/>
    </xf>
    <xf numFmtId="41" fontId="0" fillId="0" borderId="0" xfId="0" applyNumberFormat="1" applyAlignment="1">
      <alignment/>
    </xf>
    <xf numFmtId="41" fontId="0" fillId="0" borderId="0" xfId="0" applyNumberFormat="1" applyBorder="1" applyAlignment="1">
      <alignment/>
    </xf>
    <xf numFmtId="0" fontId="11" fillId="0" borderId="0" xfId="0" applyFont="1" applyAlignment="1">
      <alignment horizontal="center"/>
    </xf>
    <xf numFmtId="188" fontId="0" fillId="0" borderId="0" xfId="43" applyNumberFormat="1" applyAlignment="1">
      <alignment/>
    </xf>
    <xf numFmtId="188" fontId="0" fillId="0" borderId="0" xfId="43" applyNumberFormat="1"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indent="1"/>
    </xf>
    <xf numFmtId="188" fontId="0" fillId="0" borderId="0" xfId="43" applyNumberFormat="1" applyBorder="1" applyAlignment="1">
      <alignment/>
    </xf>
    <xf numFmtId="188" fontId="0" fillId="0" borderId="0" xfId="43" applyNumberFormat="1" applyFont="1" applyFill="1" applyAlignment="1">
      <alignment horizontal="center"/>
    </xf>
    <xf numFmtId="41" fontId="0" fillId="0" borderId="0" xfId="0" applyNumberFormat="1" applyFill="1" applyAlignment="1">
      <alignment/>
    </xf>
    <xf numFmtId="43" fontId="0" fillId="0" borderId="0" xfId="43" applyAlignment="1">
      <alignment/>
    </xf>
    <xf numFmtId="213" fontId="0" fillId="0" borderId="0" xfId="0" applyNumberFormat="1" applyBorder="1" applyAlignment="1">
      <alignment/>
    </xf>
    <xf numFmtId="0" fontId="12" fillId="0" borderId="0" xfId="0" applyFont="1" applyAlignment="1">
      <alignment/>
    </xf>
    <xf numFmtId="41" fontId="12" fillId="0" borderId="0" xfId="0" applyNumberFormat="1" applyFont="1" applyAlignment="1">
      <alignment/>
    </xf>
    <xf numFmtId="10" fontId="0" fillId="0" borderId="0" xfId="133" applyNumberFormat="1" applyAlignment="1">
      <alignment/>
    </xf>
    <xf numFmtId="49" fontId="10" fillId="0" borderId="0" xfId="0" applyNumberFormat="1" applyFont="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Alignment="1">
      <alignment horizontal="left"/>
    </xf>
    <xf numFmtId="41" fontId="0" fillId="0" borderId="12" xfId="0" applyNumberFormat="1" applyBorder="1" applyAlignment="1">
      <alignment/>
    </xf>
    <xf numFmtId="41" fontId="0" fillId="0" borderId="0" xfId="0" applyNumberFormat="1" applyFont="1" applyAlignment="1">
      <alignment/>
    </xf>
    <xf numFmtId="41" fontId="0" fillId="0" borderId="0" xfId="0" applyNumberFormat="1" applyFont="1" applyFill="1" applyAlignment="1">
      <alignment/>
    </xf>
    <xf numFmtId="43" fontId="0" fillId="0" borderId="0" xfId="43" applyFont="1" applyAlignment="1">
      <alignment/>
    </xf>
    <xf numFmtId="41" fontId="0" fillId="0" borderId="12" xfId="0" applyNumberFormat="1" applyFont="1" applyFill="1" applyBorder="1" applyAlignment="1">
      <alignment/>
    </xf>
    <xf numFmtId="41" fontId="0" fillId="0" borderId="0" xfId="0" applyNumberFormat="1" applyFill="1" applyBorder="1" applyAlignment="1">
      <alignment/>
    </xf>
    <xf numFmtId="43" fontId="0" fillId="0" borderId="0" xfId="43" applyFill="1" applyAlignment="1">
      <alignment/>
    </xf>
    <xf numFmtId="0" fontId="12" fillId="0" borderId="0" xfId="0" applyFont="1" applyAlignment="1">
      <alignment/>
    </xf>
    <xf numFmtId="0" fontId="12" fillId="0" borderId="0" xfId="0" applyFont="1" applyAlignment="1" quotePrefix="1">
      <alignment/>
    </xf>
    <xf numFmtId="0" fontId="12" fillId="0" borderId="0" xfId="0" applyFont="1" applyAlignment="1">
      <alignment horizontal="center"/>
    </xf>
    <xf numFmtId="0" fontId="0" fillId="0" borderId="0" xfId="0" applyFont="1" applyAlignment="1">
      <alignment horizontal="center"/>
    </xf>
    <xf numFmtId="0" fontId="0" fillId="0" borderId="11" xfId="0" applyFont="1" applyBorder="1" applyAlignment="1">
      <alignment horizontal="center"/>
    </xf>
    <xf numFmtId="188" fontId="0" fillId="0" borderId="0" xfId="43" applyNumberFormat="1" applyFont="1" applyAlignment="1">
      <alignment/>
    </xf>
    <xf numFmtId="188" fontId="0" fillId="0" borderId="0" xfId="43" applyNumberFormat="1" applyFont="1" applyBorder="1" applyAlignment="1">
      <alignment/>
    </xf>
    <xf numFmtId="43" fontId="0" fillId="0" borderId="0" xfId="43" applyFont="1" applyFill="1" applyAlignment="1">
      <alignment/>
    </xf>
    <xf numFmtId="0" fontId="0" fillId="0" borderId="0" xfId="0" applyFont="1" applyBorder="1" applyAlignment="1">
      <alignment/>
    </xf>
    <xf numFmtId="0" fontId="10" fillId="0" borderId="0" xfId="0" applyFont="1" applyFill="1" applyAlignment="1">
      <alignment/>
    </xf>
    <xf numFmtId="37" fontId="0" fillId="0" borderId="0" xfId="0" applyNumberFormat="1" applyFill="1" applyAlignment="1">
      <alignment/>
    </xf>
    <xf numFmtId="188" fontId="0" fillId="0" borderId="0" xfId="43" applyNumberFormat="1" applyFont="1" applyFill="1" applyAlignment="1">
      <alignment/>
    </xf>
    <xf numFmtId="188" fontId="0" fillId="0" borderId="0" xfId="43" applyNumberFormat="1" applyFont="1" applyAlignment="1">
      <alignment/>
    </xf>
    <xf numFmtId="188" fontId="0" fillId="0" borderId="0" xfId="43" applyNumberFormat="1" applyFont="1" applyFill="1" applyAlignment="1">
      <alignment/>
    </xf>
    <xf numFmtId="188" fontId="0" fillId="0" borderId="13" xfId="43" applyNumberFormat="1" applyFont="1" applyBorder="1" applyAlignment="1">
      <alignment/>
    </xf>
    <xf numFmtId="188" fontId="0" fillId="0" borderId="0" xfId="43" applyNumberFormat="1" applyFont="1" applyFill="1" applyAlignment="1">
      <alignment/>
    </xf>
    <xf numFmtId="0" fontId="13" fillId="0" borderId="0" xfId="0" applyFont="1" applyAlignment="1">
      <alignment/>
    </xf>
    <xf numFmtId="0" fontId="12" fillId="0" borderId="0" xfId="0" applyFont="1" applyAlignment="1">
      <alignment horizontal="left"/>
    </xf>
    <xf numFmtId="188" fontId="0" fillId="0" borderId="14" xfId="43" applyNumberFormat="1" applyFont="1" applyBorder="1" applyAlignment="1">
      <alignment/>
    </xf>
    <xf numFmtId="188" fontId="0" fillId="0" borderId="0" xfId="43" applyNumberFormat="1" applyFont="1" applyFill="1" applyBorder="1" applyAlignment="1">
      <alignment/>
    </xf>
    <xf numFmtId="41" fontId="0" fillId="0" borderId="12" xfId="0" applyNumberFormat="1" applyFont="1" applyFill="1" applyBorder="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xf>
    <xf numFmtId="188" fontId="0" fillId="0" borderId="14" xfId="43" applyNumberFormat="1" applyFont="1" applyFill="1" applyBorder="1" applyAlignment="1">
      <alignment/>
    </xf>
    <xf numFmtId="0" fontId="0" fillId="0" borderId="0" xfId="0" applyFont="1" applyFill="1" applyAlignment="1">
      <alignment horizontal="center" wrapText="1"/>
    </xf>
    <xf numFmtId="188" fontId="0" fillId="0" borderId="11" xfId="43" applyNumberFormat="1" applyFont="1" applyBorder="1" applyAlignment="1">
      <alignment horizontal="center"/>
    </xf>
    <xf numFmtId="43" fontId="0" fillId="0" borderId="0" xfId="43" applyFont="1" applyFill="1" applyAlignment="1" quotePrefix="1">
      <alignment/>
    </xf>
    <xf numFmtId="188" fontId="0" fillId="0" borderId="14" xfId="43" applyNumberFormat="1" applyFont="1" applyBorder="1" applyAlignment="1">
      <alignment/>
    </xf>
    <xf numFmtId="0" fontId="14" fillId="0" borderId="0" xfId="0" applyFont="1" applyFill="1" applyAlignment="1">
      <alignment/>
    </xf>
    <xf numFmtId="10" fontId="0" fillId="0" borderId="0" xfId="133" applyNumberFormat="1" applyFont="1" applyAlignment="1">
      <alignment/>
    </xf>
    <xf numFmtId="43" fontId="0" fillId="0" borderId="0" xfId="43" applyFont="1" applyAlignment="1">
      <alignment/>
    </xf>
    <xf numFmtId="188" fontId="0" fillId="0" borderId="14" xfId="43" applyNumberFormat="1" applyBorder="1" applyAlignment="1">
      <alignment/>
    </xf>
    <xf numFmtId="41" fontId="0" fillId="0" borderId="15" xfId="0" applyNumberFormat="1" applyBorder="1" applyAlignment="1">
      <alignment/>
    </xf>
    <xf numFmtId="41" fontId="0" fillId="0" borderId="15" xfId="0" applyNumberFormat="1" applyFont="1" applyFill="1" applyBorder="1" applyAlignment="1">
      <alignment/>
    </xf>
    <xf numFmtId="188" fontId="0" fillId="0" borderId="0" xfId="0" applyNumberFormat="1" applyFill="1" applyAlignment="1">
      <alignment/>
    </xf>
    <xf numFmtId="41" fontId="0" fillId="0" borderId="16" xfId="0" applyNumberFormat="1" applyFill="1" applyBorder="1" applyAlignment="1">
      <alignment/>
    </xf>
    <xf numFmtId="188" fontId="0" fillId="0" borderId="13" xfId="43" applyNumberFormat="1" applyFont="1" applyFill="1" applyBorder="1" applyAlignment="1">
      <alignment/>
    </xf>
    <xf numFmtId="49" fontId="0" fillId="0" borderId="0" xfId="0" applyNumberFormat="1" applyFill="1" applyAlignment="1">
      <alignment/>
    </xf>
    <xf numFmtId="0" fontId="0" fillId="0" borderId="0" xfId="0" applyFill="1" applyAlignment="1">
      <alignment horizontal="center"/>
    </xf>
    <xf numFmtId="188" fontId="0" fillId="0" borderId="0" xfId="43" applyNumberFormat="1" applyFont="1" applyBorder="1" applyAlignment="1">
      <alignment/>
    </xf>
    <xf numFmtId="188" fontId="0" fillId="0" borderId="0" xfId="43" applyNumberFormat="1" applyFont="1" applyBorder="1" applyAlignment="1">
      <alignment/>
    </xf>
    <xf numFmtId="188" fontId="0" fillId="0" borderId="13" xfId="43" applyNumberFormat="1" applyFont="1" applyBorder="1" applyAlignment="1">
      <alignment/>
    </xf>
    <xf numFmtId="188" fontId="0" fillId="0" borderId="13" xfId="43" applyNumberFormat="1" applyBorder="1" applyAlignment="1">
      <alignment/>
    </xf>
    <xf numFmtId="0" fontId="10" fillId="0" borderId="0" xfId="0" applyFont="1" applyBorder="1" applyAlignment="1">
      <alignment/>
    </xf>
    <xf numFmtId="49" fontId="0" fillId="0" borderId="0" xfId="0" applyNumberFormat="1" applyBorder="1" applyAlignment="1">
      <alignment horizontal="center"/>
    </xf>
    <xf numFmtId="49" fontId="0" fillId="0" borderId="11" xfId="0" applyNumberFormat="1" applyFont="1" applyBorder="1" applyAlignment="1">
      <alignment horizontal="center"/>
    </xf>
    <xf numFmtId="0" fontId="0" fillId="0" borderId="0" xfId="0" applyFont="1" applyBorder="1" applyAlignment="1">
      <alignment horizontal="center"/>
    </xf>
    <xf numFmtId="0" fontId="0" fillId="0" borderId="11" xfId="0" applyFont="1" applyFill="1" applyBorder="1" applyAlignment="1">
      <alignment horizontal="center"/>
    </xf>
    <xf numFmtId="188" fontId="0" fillId="0" borderId="15" xfId="43" applyNumberFormat="1" applyFont="1" applyFill="1" applyBorder="1" applyAlignment="1">
      <alignment/>
    </xf>
    <xf numFmtId="0" fontId="0" fillId="0" borderId="14" xfId="0" applyFont="1" applyBorder="1" applyAlignment="1">
      <alignment/>
    </xf>
    <xf numFmtId="188" fontId="0" fillId="0" borderId="13" xfId="0" applyNumberFormat="1" applyFont="1" applyBorder="1" applyAlignment="1">
      <alignment/>
    </xf>
    <xf numFmtId="188" fontId="0" fillId="0" borderId="0" xfId="0" applyNumberFormat="1" applyFont="1" applyAlignment="1">
      <alignment/>
    </xf>
    <xf numFmtId="188" fontId="0" fillId="0" borderId="0" xfId="0" applyNumberFormat="1" applyAlignment="1">
      <alignment/>
    </xf>
    <xf numFmtId="43" fontId="10" fillId="0" borderId="0" xfId="55" applyFont="1" applyAlignment="1">
      <alignment/>
    </xf>
    <xf numFmtId="188" fontId="0" fillId="0" borderId="0" xfId="55" applyNumberFormat="1" applyAlignment="1">
      <alignment/>
    </xf>
    <xf numFmtId="43" fontId="0" fillId="0" borderId="0" xfId="55" applyFont="1" applyFill="1" applyAlignment="1">
      <alignment/>
    </xf>
    <xf numFmtId="43" fontId="0" fillId="0" borderId="0" xfId="55" applyFont="1" applyAlignment="1">
      <alignment horizontal="left"/>
    </xf>
    <xf numFmtId="188" fontId="0" fillId="0" borderId="0" xfId="55" applyNumberFormat="1" applyFont="1" applyAlignment="1">
      <alignment/>
    </xf>
    <xf numFmtId="188" fontId="0" fillId="0" borderId="0" xfId="55" applyNumberFormat="1" applyFont="1" applyFill="1" applyAlignment="1">
      <alignment/>
    </xf>
    <xf numFmtId="188" fontId="0" fillId="0" borderId="14" xfId="55" applyNumberFormat="1" applyFont="1" applyFill="1" applyBorder="1" applyAlignment="1">
      <alignment/>
    </xf>
    <xf numFmtId="188" fontId="0" fillId="0" borderId="14" xfId="55" applyNumberFormat="1" applyFont="1" applyFill="1" applyBorder="1" applyAlignment="1">
      <alignment/>
    </xf>
    <xf numFmtId="188" fontId="0" fillId="0" borderId="0" xfId="55" applyNumberFormat="1" applyFont="1" applyFill="1" applyAlignment="1">
      <alignment/>
    </xf>
    <xf numFmtId="188" fontId="0" fillId="0" borderId="0" xfId="55" applyNumberFormat="1" applyFill="1" applyAlignment="1">
      <alignment/>
    </xf>
    <xf numFmtId="188" fontId="0" fillId="0" borderId="12" xfId="55" applyNumberFormat="1" applyFont="1" applyFill="1" applyBorder="1" applyAlignment="1">
      <alignment/>
    </xf>
    <xf numFmtId="188" fontId="0" fillId="0" borderId="12" xfId="55" applyNumberFormat="1" applyFill="1" applyBorder="1" applyAlignment="1">
      <alignment/>
    </xf>
    <xf numFmtId="188" fontId="11" fillId="0" borderId="0" xfId="55" applyNumberFormat="1" applyFont="1" applyFill="1" applyAlignment="1">
      <alignment/>
    </xf>
    <xf numFmtId="188" fontId="0" fillId="0" borderId="13" xfId="55" applyNumberFormat="1" applyFont="1" applyFill="1" applyBorder="1" applyAlignment="1">
      <alignment/>
    </xf>
    <xf numFmtId="188" fontId="0" fillId="0" borderId="13" xfId="55" applyNumberFormat="1" applyFill="1" applyBorder="1" applyAlignment="1">
      <alignment/>
    </xf>
    <xf numFmtId="188" fontId="0" fillId="0" borderId="0" xfId="55" applyNumberFormat="1" applyAlignment="1">
      <alignment horizontal="right"/>
    </xf>
    <xf numFmtId="0" fontId="0" fillId="0" borderId="0" xfId="0" applyFont="1" applyAlignment="1">
      <alignment/>
    </xf>
    <xf numFmtId="43" fontId="0" fillId="0" borderId="0" xfId="55" applyAlignment="1">
      <alignment/>
    </xf>
    <xf numFmtId="43" fontId="0" fillId="0" borderId="0" xfId="55" applyFont="1" applyAlignment="1">
      <alignment/>
    </xf>
    <xf numFmtId="211" fontId="0" fillId="0" borderId="0" xfId="0" applyNumberFormat="1" applyBorder="1" applyAlignment="1">
      <alignment/>
    </xf>
    <xf numFmtId="188" fontId="0" fillId="0" borderId="13" xfId="43" applyNumberFormat="1" applyFont="1" applyFill="1" applyBorder="1" applyAlignment="1">
      <alignment/>
    </xf>
    <xf numFmtId="188" fontId="0" fillId="0" borderId="0" xfId="43" applyNumberFormat="1" applyFill="1" applyBorder="1" applyAlignment="1">
      <alignment/>
    </xf>
    <xf numFmtId="188" fontId="0" fillId="0" borderId="0" xfId="43" applyNumberFormat="1" applyFont="1" applyFill="1" applyBorder="1" applyAlignment="1">
      <alignment/>
    </xf>
    <xf numFmtId="188" fontId="0" fillId="0" borderId="0" xfId="43" applyNumberFormat="1" applyFont="1" applyFill="1" applyBorder="1" applyAlignment="1">
      <alignment/>
    </xf>
    <xf numFmtId="0" fontId="0" fillId="0" borderId="0" xfId="0" applyFont="1" applyFill="1" applyBorder="1" applyAlignment="1">
      <alignment/>
    </xf>
    <xf numFmtId="188" fontId="0" fillId="0" borderId="0" xfId="0" applyNumberFormat="1" applyFont="1" applyFill="1" applyAlignment="1">
      <alignment/>
    </xf>
    <xf numFmtId="43" fontId="0" fillId="0" borderId="0" xfId="43" applyFont="1" applyFill="1" applyBorder="1" applyAlignment="1">
      <alignment/>
    </xf>
    <xf numFmtId="49" fontId="10" fillId="0" borderId="0" xfId="0" applyNumberFormat="1" applyFont="1" applyBorder="1" applyAlignment="1" quotePrefix="1">
      <alignment horizontal="center"/>
    </xf>
    <xf numFmtId="0" fontId="0" fillId="0" borderId="0" xfId="0" applyNumberFormat="1" applyFill="1" applyAlignment="1">
      <alignment/>
    </xf>
    <xf numFmtId="188" fontId="0" fillId="0" borderId="0" xfId="55" applyNumberFormat="1" applyFont="1" applyFill="1" applyBorder="1" applyAlignment="1">
      <alignment/>
    </xf>
    <xf numFmtId="188" fontId="0" fillId="0" borderId="0" xfId="55" applyNumberFormat="1" applyFont="1" applyFill="1" applyBorder="1" applyAlignment="1">
      <alignment/>
    </xf>
    <xf numFmtId="188" fontId="0" fillId="0" borderId="13" xfId="55" applyNumberFormat="1" applyFont="1" applyFill="1" applyBorder="1" applyAlignment="1">
      <alignment horizontal="right"/>
    </xf>
    <xf numFmtId="0" fontId="12" fillId="0" borderId="0" xfId="0" applyFont="1" applyAlignment="1">
      <alignment wrapText="1"/>
    </xf>
    <xf numFmtId="43" fontId="0" fillId="0" borderId="0" xfId="43" applyFont="1" applyFill="1" applyAlignment="1">
      <alignment horizontal="center"/>
    </xf>
    <xf numFmtId="43" fontId="0" fillId="0" borderId="0" xfId="0" applyNumberFormat="1" applyAlignment="1">
      <alignment/>
    </xf>
    <xf numFmtId="188" fontId="0" fillId="0" borderId="0" xfId="133" applyNumberFormat="1" applyFont="1" applyAlignment="1">
      <alignment/>
    </xf>
    <xf numFmtId="0" fontId="15" fillId="0" borderId="0" xfId="0" applyFont="1" applyAlignment="1">
      <alignment/>
    </xf>
    <xf numFmtId="188" fontId="7" fillId="0" borderId="0" xfId="43" applyNumberFormat="1" applyFont="1" applyBorder="1" applyAlignment="1">
      <alignment/>
    </xf>
    <xf numFmtId="188" fontId="7" fillId="0" borderId="0" xfId="43" applyNumberFormat="1" applyFont="1" applyAlignment="1">
      <alignment/>
    </xf>
    <xf numFmtId="188" fontId="12" fillId="0" borderId="0" xfId="43" applyNumberFormat="1" applyFont="1" applyAlignment="1">
      <alignment/>
    </xf>
    <xf numFmtId="43" fontId="12" fillId="0" borderId="0" xfId="43" applyFont="1" applyAlignment="1">
      <alignment/>
    </xf>
    <xf numFmtId="41" fontId="12" fillId="0" borderId="0" xfId="0" applyNumberFormat="1" applyFont="1" applyBorder="1" applyAlignment="1">
      <alignment/>
    </xf>
    <xf numFmtId="41" fontId="12" fillId="0" borderId="0" xfId="0" applyNumberFormat="1" applyFont="1" applyFill="1" applyAlignment="1">
      <alignment/>
    </xf>
    <xf numFmtId="188" fontId="7" fillId="0" borderId="0" xfId="80" applyNumberFormat="1" applyFont="1" applyFill="1" applyBorder="1" applyAlignment="1">
      <alignment/>
    </xf>
    <xf numFmtId="188" fontId="7" fillId="0" borderId="0" xfId="81" applyNumberFormat="1" applyFont="1" applyFill="1" applyBorder="1" applyAlignment="1">
      <alignment/>
    </xf>
    <xf numFmtId="41" fontId="0" fillId="0" borderId="12" xfId="0" applyNumberFormat="1" applyFont="1" applyBorder="1" applyAlignment="1">
      <alignment/>
    </xf>
    <xf numFmtId="188" fontId="0" fillId="0" borderId="0" xfId="75" applyNumberFormat="1" applyFont="1" applyFill="1" applyBorder="1" applyAlignment="1">
      <alignment/>
    </xf>
    <xf numFmtId="188" fontId="0" fillId="0" borderId="0" xfId="77" applyNumberFormat="1" applyFont="1" applyFill="1" applyBorder="1" applyAlignment="1">
      <alignment/>
    </xf>
    <xf numFmtId="188" fontId="0" fillId="0" borderId="0" xfId="78" applyNumberFormat="1" applyFont="1" applyFill="1" applyBorder="1" applyAlignment="1">
      <alignment/>
    </xf>
    <xf numFmtId="188" fontId="0" fillId="0" borderId="0" xfId="76" applyNumberFormat="1" applyFont="1" applyFill="1" applyBorder="1" applyAlignment="1">
      <alignment/>
    </xf>
    <xf numFmtId="188" fontId="0" fillId="0" borderId="0" xfId="79" applyNumberFormat="1" applyFont="1" applyFill="1" applyBorder="1" applyAlignment="1">
      <alignment/>
    </xf>
    <xf numFmtId="188" fontId="0" fillId="0" borderId="0" xfId="45" applyNumberFormat="1" applyFont="1" applyFill="1" applyBorder="1" applyAlignment="1">
      <alignment/>
    </xf>
    <xf numFmtId="188" fontId="0" fillId="0" borderId="0" xfId="46" applyNumberFormat="1" applyFont="1" applyFill="1" applyBorder="1" applyAlignment="1">
      <alignment/>
    </xf>
    <xf numFmtId="188" fontId="0" fillId="0" borderId="0" xfId="47" applyNumberFormat="1" applyFont="1" applyFill="1" applyBorder="1" applyAlignment="1">
      <alignment/>
    </xf>
    <xf numFmtId="188" fontId="0" fillId="0" borderId="0" xfId="48" applyNumberFormat="1" applyFont="1" applyFill="1" applyBorder="1" applyAlignment="1">
      <alignment/>
    </xf>
    <xf numFmtId="3" fontId="19" fillId="0" borderId="0" xfId="0" applyNumberFormat="1" applyFont="1" applyAlignment="1">
      <alignment/>
    </xf>
    <xf numFmtId="188" fontId="7" fillId="0" borderId="0" xfId="49" applyNumberFormat="1" applyFont="1" applyFill="1" applyBorder="1" applyAlignment="1">
      <alignment/>
    </xf>
    <xf numFmtId="188" fontId="7" fillId="0" borderId="0" xfId="50" applyNumberFormat="1" applyFont="1" applyFill="1" applyBorder="1" applyAlignment="1">
      <alignment/>
    </xf>
    <xf numFmtId="188" fontId="0" fillId="0" borderId="0" xfId="51" applyNumberFormat="1" applyFont="1" applyFill="1" applyBorder="1" applyAlignment="1">
      <alignment/>
    </xf>
    <xf numFmtId="188" fontId="0" fillId="0" borderId="0" xfId="52" applyNumberFormat="1" applyFont="1" applyFill="1" applyBorder="1" applyAlignment="1">
      <alignment/>
    </xf>
    <xf numFmtId="188" fontId="0" fillId="0" borderId="0" xfId="53" applyNumberFormat="1" applyFont="1" applyFill="1" applyBorder="1" applyAlignment="1">
      <alignment/>
    </xf>
    <xf numFmtId="188" fontId="0" fillId="0" borderId="0" xfId="54" applyNumberFormat="1" applyFont="1" applyFill="1" applyBorder="1" applyAlignment="1">
      <alignment/>
    </xf>
    <xf numFmtId="49" fontId="0" fillId="0" borderId="0" xfId="0" applyNumberFormat="1" applyFont="1" applyBorder="1" applyAlignment="1">
      <alignment horizontal="center"/>
    </xf>
    <xf numFmtId="41" fontId="0" fillId="0" borderId="15" xfId="0" applyNumberFormat="1" applyFont="1" applyBorder="1" applyAlignment="1">
      <alignment/>
    </xf>
    <xf numFmtId="41" fontId="0" fillId="0" borderId="16" xfId="0" applyNumberFormat="1" applyFont="1" applyFill="1" applyBorder="1" applyAlignment="1">
      <alignment/>
    </xf>
    <xf numFmtId="41" fontId="0" fillId="0" borderId="0" xfId="0" applyNumberFormat="1" applyFont="1" applyFill="1" applyBorder="1" applyAlignment="1">
      <alignment/>
    </xf>
    <xf numFmtId="43" fontId="0" fillId="0" borderId="0" xfId="43" applyFont="1" applyFill="1" applyBorder="1" applyAlignment="1">
      <alignment/>
    </xf>
    <xf numFmtId="41" fontId="0" fillId="0" borderId="14" xfId="0" applyNumberFormat="1" applyFont="1" applyFill="1" applyBorder="1" applyAlignment="1">
      <alignment/>
    </xf>
    <xf numFmtId="41" fontId="0" fillId="0" borderId="15" xfId="0" applyNumberFormat="1" applyFont="1" applyFill="1" applyBorder="1" applyAlignment="1">
      <alignment/>
    </xf>
    <xf numFmtId="188" fontId="0" fillId="0" borderId="0" xfId="130" applyNumberFormat="1" applyFont="1" applyFill="1">
      <alignment/>
      <protection/>
    </xf>
    <xf numFmtId="3" fontId="0" fillId="0" borderId="0" xfId="0" applyNumberFormat="1" applyFont="1" applyBorder="1" applyAlignment="1">
      <alignment horizontal="right" vertical="top" wrapText="1"/>
    </xf>
    <xf numFmtId="43" fontId="0" fillId="0" borderId="0" xfId="43" applyFont="1" applyFill="1" applyAlignment="1">
      <alignment/>
    </xf>
    <xf numFmtId="188" fontId="10" fillId="0" borderId="0" xfId="55" applyNumberFormat="1" applyFont="1" applyAlignment="1">
      <alignment/>
    </xf>
    <xf numFmtId="188" fontId="10" fillId="0" borderId="0" xfId="55" applyNumberFormat="1" applyFont="1" applyAlignment="1">
      <alignment horizontal="center"/>
    </xf>
    <xf numFmtId="41" fontId="0" fillId="0" borderId="0" xfId="0" applyNumberFormat="1" applyFont="1" applyFill="1" applyAlignment="1">
      <alignment horizontal="center"/>
    </xf>
    <xf numFmtId="214" fontId="0" fillId="0" borderId="0" xfId="0" applyNumberFormat="1" applyFont="1" applyFill="1" applyAlignment="1">
      <alignment horizontal="center"/>
    </xf>
    <xf numFmtId="0" fontId="0" fillId="0" borderId="0" xfId="0" applyAlignment="1">
      <alignment horizontal="center"/>
    </xf>
    <xf numFmtId="0" fontId="12" fillId="0" borderId="0" xfId="0" applyFont="1" applyAlignment="1">
      <alignment horizontal="justify"/>
    </xf>
    <xf numFmtId="0" fontId="12" fillId="0" borderId="0" xfId="0" applyFont="1" applyAlignment="1">
      <alignment horizontal="left" wrapText="1"/>
    </xf>
    <xf numFmtId="0" fontId="12" fillId="0" borderId="0" xfId="0" applyNumberFormat="1" applyFont="1" applyAlignment="1">
      <alignment horizontal="justify"/>
    </xf>
    <xf numFmtId="0" fontId="12" fillId="0" borderId="0" xfId="0" applyFont="1" applyAlignment="1">
      <alignment vertical="top" wrapText="1"/>
    </xf>
  </cellXfs>
  <cellStyles count="185">
    <cellStyle name="Normal" xfId="0"/>
    <cellStyle name="RowLevel_0" xfId="1"/>
    <cellStyle name="ColLevel_0" xfId="2"/>
    <cellStyle name="RowLevel_1" xfId="3"/>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10" xfId="56"/>
    <cellStyle name="Comma 2 11" xfId="57"/>
    <cellStyle name="Comma 2 12" xfId="58"/>
    <cellStyle name="Comma 2 13" xfId="59"/>
    <cellStyle name="Comma 2 14" xfId="60"/>
    <cellStyle name="Comma 2 15" xfId="61"/>
    <cellStyle name="Comma 2 16" xfId="62"/>
    <cellStyle name="Comma 2 17" xfId="63"/>
    <cellStyle name="Comma 2 18" xfId="64"/>
    <cellStyle name="Comma 2 19" xfId="65"/>
    <cellStyle name="Comma 2 2" xfId="66"/>
    <cellStyle name="Comma 2 3" xfId="67"/>
    <cellStyle name="Comma 2 4" xfId="68"/>
    <cellStyle name="Comma 2 5" xfId="69"/>
    <cellStyle name="Comma 2 6" xfId="70"/>
    <cellStyle name="Comma 2 7" xfId="71"/>
    <cellStyle name="Comma 2 8" xfId="72"/>
    <cellStyle name="Comma 2 9" xfId="73"/>
    <cellStyle name="Comma 20" xfId="74"/>
    <cellStyle name="Comma 3" xfId="75"/>
    <cellStyle name="Comma 4" xfId="76"/>
    <cellStyle name="Comma 5" xfId="77"/>
    <cellStyle name="Comma 6" xfId="78"/>
    <cellStyle name="Comma 7" xfId="79"/>
    <cellStyle name="Comma 8" xfId="80"/>
    <cellStyle name="Comma 9" xfId="81"/>
    <cellStyle name="Currency" xfId="82"/>
    <cellStyle name="Currency [0]" xfId="83"/>
    <cellStyle name="Date" xfId="84"/>
    <cellStyle name="Explanatory Text" xfId="85"/>
    <cellStyle name="Fixed" xfId="86"/>
    <cellStyle name="Followed Hyperlink" xfId="87"/>
    <cellStyle name="Good" xfId="88"/>
    <cellStyle name="Grey" xfId="89"/>
    <cellStyle name="Heading 1" xfId="90"/>
    <cellStyle name="Heading 2" xfId="91"/>
    <cellStyle name="Heading 3" xfId="92"/>
    <cellStyle name="Heading 4" xfId="93"/>
    <cellStyle name="Heading1" xfId="94"/>
    <cellStyle name="Heading1 1" xfId="95"/>
    <cellStyle name="Heading1_A195807" xfId="96"/>
    <cellStyle name="Heading2" xfId="97"/>
    <cellStyle name="Hyperlink" xfId="98"/>
    <cellStyle name="Input" xfId="99"/>
    <cellStyle name="Input [yellow]" xfId="100"/>
    <cellStyle name="ken" xfId="101"/>
    <cellStyle name="ken 10" xfId="102"/>
    <cellStyle name="ken 11" xfId="103"/>
    <cellStyle name="ken 12" xfId="104"/>
    <cellStyle name="ken 13" xfId="105"/>
    <cellStyle name="ken 14" xfId="106"/>
    <cellStyle name="ken 15" xfId="107"/>
    <cellStyle name="ken 16" xfId="108"/>
    <cellStyle name="ken 17" xfId="109"/>
    <cellStyle name="ken 18" xfId="110"/>
    <cellStyle name="ken 19" xfId="111"/>
    <cellStyle name="ken 2" xfId="112"/>
    <cellStyle name="ken 3" xfId="113"/>
    <cellStyle name="ken 4" xfId="114"/>
    <cellStyle name="ken 5" xfId="115"/>
    <cellStyle name="ken 6" xfId="116"/>
    <cellStyle name="ken 7" xfId="117"/>
    <cellStyle name="ken 8" xfId="118"/>
    <cellStyle name="ken 9" xfId="119"/>
    <cellStyle name="Linked Cell" xfId="120"/>
    <cellStyle name="Neutral" xfId="121"/>
    <cellStyle name="New Times Roman" xfId="122"/>
    <cellStyle name="Normal - Style1" xfId="123"/>
    <cellStyle name="Normal 2" xfId="124"/>
    <cellStyle name="Normal 3" xfId="125"/>
    <cellStyle name="Normal 4" xfId="126"/>
    <cellStyle name="Normal 5" xfId="127"/>
    <cellStyle name="Normal 6" xfId="128"/>
    <cellStyle name="Normal 7" xfId="129"/>
    <cellStyle name="Normal 8" xfId="130"/>
    <cellStyle name="Note" xfId="131"/>
    <cellStyle name="Output" xfId="132"/>
    <cellStyle name="Percent" xfId="133"/>
    <cellStyle name="Percent [2]" xfId="134"/>
    <cellStyle name="Percent [2] 10" xfId="135"/>
    <cellStyle name="Percent [2] 11" xfId="136"/>
    <cellStyle name="Percent [2] 12" xfId="137"/>
    <cellStyle name="Percent [2] 13" xfId="138"/>
    <cellStyle name="Percent [2] 14" xfId="139"/>
    <cellStyle name="Percent [2] 15" xfId="140"/>
    <cellStyle name="Percent [2] 16" xfId="141"/>
    <cellStyle name="Percent [2] 17" xfId="142"/>
    <cellStyle name="Percent [2] 18" xfId="143"/>
    <cellStyle name="Percent [2] 19" xfId="144"/>
    <cellStyle name="Percent [2] 2" xfId="145"/>
    <cellStyle name="Percent [2] 3" xfId="146"/>
    <cellStyle name="Percent [2] 4" xfId="147"/>
    <cellStyle name="Percent [2] 5" xfId="148"/>
    <cellStyle name="Percent [2] 6" xfId="149"/>
    <cellStyle name="Percent [2] 7" xfId="150"/>
    <cellStyle name="Percent [2] 8" xfId="151"/>
    <cellStyle name="Percent [2] 9" xfId="152"/>
    <cellStyle name="Percent 10" xfId="153"/>
    <cellStyle name="Percent 11" xfId="154"/>
    <cellStyle name="Percent 12" xfId="155"/>
    <cellStyle name="Percent 13" xfId="156"/>
    <cellStyle name="Percent 14" xfId="157"/>
    <cellStyle name="Percent 15" xfId="158"/>
    <cellStyle name="Percent 16" xfId="159"/>
    <cellStyle name="Percent 17" xfId="160"/>
    <cellStyle name="Percent 18" xfId="161"/>
    <cellStyle name="Percent 19" xfId="162"/>
    <cellStyle name="Percent 2" xfId="163"/>
    <cellStyle name="Percent 2 10" xfId="164"/>
    <cellStyle name="Percent 2 11" xfId="165"/>
    <cellStyle name="Percent 2 12" xfId="166"/>
    <cellStyle name="Percent 2 13" xfId="167"/>
    <cellStyle name="Percent 2 14" xfId="168"/>
    <cellStyle name="Percent 2 15" xfId="169"/>
    <cellStyle name="Percent 2 16" xfId="170"/>
    <cellStyle name="Percent 2 17" xfId="171"/>
    <cellStyle name="Percent 2 18" xfId="172"/>
    <cellStyle name="Percent 2 19" xfId="173"/>
    <cellStyle name="Percent 2 2" xfId="174"/>
    <cellStyle name="Percent 2 3" xfId="175"/>
    <cellStyle name="Percent 2 4" xfId="176"/>
    <cellStyle name="Percent 2 5" xfId="177"/>
    <cellStyle name="Percent 2 6" xfId="178"/>
    <cellStyle name="Percent 2 7" xfId="179"/>
    <cellStyle name="Percent 2 8" xfId="180"/>
    <cellStyle name="Percent 2 9" xfId="181"/>
    <cellStyle name="Percent 3" xfId="182"/>
    <cellStyle name="Percent 4" xfId="183"/>
    <cellStyle name="Percent 5" xfId="184"/>
    <cellStyle name="Percent 6" xfId="185"/>
    <cellStyle name="Percent 7" xfId="186"/>
    <cellStyle name="Percent 8" xfId="187"/>
    <cellStyle name="Percent 9" xfId="188"/>
    <cellStyle name="Title" xfId="189"/>
    <cellStyle name="Total" xfId="190"/>
    <cellStyle name="Tusental (0)_pldt" xfId="191"/>
    <cellStyle name="Tusental_pldt" xfId="192"/>
    <cellStyle name="Valuta (0)_pldt" xfId="193"/>
    <cellStyle name="Valuta_pldt" xfId="194"/>
    <cellStyle name="Warning Text"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37"/>
  <sheetViews>
    <sheetView zoomScalePageLayoutView="0" workbookViewId="0" topLeftCell="A1">
      <selection activeCell="A1" sqref="A1:J73"/>
    </sheetView>
  </sheetViews>
  <sheetFormatPr defaultColWidth="9.140625" defaultRowHeight="12.75"/>
  <cols>
    <col min="1" max="1" width="41.57421875" style="0" customWidth="1"/>
    <col min="2" max="2" width="6.140625" style="0" customWidth="1"/>
    <col min="3" max="3" width="1.28515625" style="0" customWidth="1"/>
    <col min="4" max="4" width="20.7109375" style="0" customWidth="1"/>
    <col min="5" max="5" width="2.140625" style="0" customWidth="1"/>
    <col min="6" max="6" width="14.140625" style="0" customWidth="1"/>
    <col min="7" max="7" width="1.7109375" style="2" customWidth="1"/>
    <col min="8" max="8" width="15.7109375" style="0" customWidth="1"/>
    <col min="9" max="9" width="2.140625" style="0" customWidth="1"/>
    <col min="10" max="10" width="17.8515625" style="0" bestFit="1" customWidth="1"/>
    <col min="11" max="11" width="0.13671875" style="0" hidden="1" customWidth="1"/>
    <col min="12" max="12" width="0.42578125" style="2" customWidth="1"/>
    <col min="13" max="13" width="12.8515625" style="0" bestFit="1" customWidth="1"/>
    <col min="14" max="14" width="11.8515625" style="0" bestFit="1" customWidth="1"/>
    <col min="15" max="15" width="13.8515625" style="0" customWidth="1"/>
  </cols>
  <sheetData>
    <row r="1" ht="12.75">
      <c r="A1" s="1" t="s">
        <v>0</v>
      </c>
    </row>
    <row r="2" ht="12.75">
      <c r="A2" t="s">
        <v>72</v>
      </c>
    </row>
    <row r="3" ht="12.75">
      <c r="A3" s="16" t="s">
        <v>165</v>
      </c>
    </row>
    <row r="4" ht="12.75">
      <c r="A4" s="16"/>
    </row>
    <row r="7" spans="2:10" ht="12.75">
      <c r="B7" s="4"/>
      <c r="C7" s="4"/>
      <c r="D7" s="166" t="s">
        <v>2</v>
      </c>
      <c r="E7" s="166"/>
      <c r="F7" s="166"/>
      <c r="G7" s="5"/>
      <c r="H7" s="166" t="s">
        <v>46</v>
      </c>
      <c r="I7" s="166"/>
      <c r="J7" s="166"/>
    </row>
    <row r="8" spans="2:10" ht="12.75">
      <c r="B8" s="4"/>
      <c r="C8" s="4"/>
      <c r="D8" s="4" t="s">
        <v>141</v>
      </c>
      <c r="E8" s="4"/>
      <c r="F8" s="4" t="s">
        <v>141</v>
      </c>
      <c r="G8" s="5"/>
      <c r="H8" s="4" t="s">
        <v>141</v>
      </c>
      <c r="I8" s="4"/>
      <c r="J8" s="4" t="s">
        <v>141</v>
      </c>
    </row>
    <row r="9" spans="2:10" ht="12.75">
      <c r="B9" s="4"/>
      <c r="C9" s="4"/>
      <c r="D9" s="4" t="s">
        <v>144</v>
      </c>
      <c r="E9" s="4"/>
      <c r="F9" s="4" t="s">
        <v>143</v>
      </c>
      <c r="G9" s="5"/>
      <c r="H9" s="4" t="s">
        <v>146</v>
      </c>
      <c r="I9" s="4"/>
      <c r="J9" s="4" t="s">
        <v>146</v>
      </c>
    </row>
    <row r="10" spans="2:10" ht="12.75">
      <c r="B10" s="4"/>
      <c r="C10" s="4"/>
      <c r="D10" s="4" t="s">
        <v>142</v>
      </c>
      <c r="E10" s="4"/>
      <c r="F10" s="4" t="s">
        <v>5</v>
      </c>
      <c r="G10" s="5"/>
      <c r="H10" s="4" t="s">
        <v>4</v>
      </c>
      <c r="I10" s="4"/>
      <c r="J10" s="4" t="s">
        <v>147</v>
      </c>
    </row>
    <row r="11" spans="2:10" ht="12.75">
      <c r="B11" s="4"/>
      <c r="C11" s="4"/>
      <c r="D11" s="40" t="s">
        <v>145</v>
      </c>
      <c r="E11" s="4"/>
      <c r="F11" s="40" t="s">
        <v>145</v>
      </c>
      <c r="G11" s="5"/>
      <c r="H11" s="40" t="s">
        <v>6</v>
      </c>
      <c r="I11" s="4"/>
      <c r="J11" s="40" t="s">
        <v>6</v>
      </c>
    </row>
    <row r="12" spans="2:10" ht="12.75">
      <c r="B12" s="4"/>
      <c r="C12" s="4"/>
      <c r="D12" s="40"/>
      <c r="E12" s="4"/>
      <c r="F12" s="40" t="s">
        <v>148</v>
      </c>
      <c r="G12" s="5"/>
      <c r="H12" s="40"/>
      <c r="I12" s="4"/>
      <c r="J12" s="40" t="s">
        <v>148</v>
      </c>
    </row>
    <row r="13" spans="2:10" ht="13.5" thickBot="1">
      <c r="B13" s="6" t="s">
        <v>7</v>
      </c>
      <c r="C13" s="5"/>
      <c r="D13" s="7" t="s">
        <v>166</v>
      </c>
      <c r="E13" s="8"/>
      <c r="F13" s="7" t="s">
        <v>167</v>
      </c>
      <c r="G13" s="9"/>
      <c r="H13" s="7" t="str">
        <f>D13</f>
        <v>30/06/2012</v>
      </c>
      <c r="I13" s="8"/>
      <c r="J13" s="7" t="s">
        <v>167</v>
      </c>
    </row>
    <row r="14" spans="2:10" ht="12.75">
      <c r="B14" s="4"/>
      <c r="C14" s="4"/>
      <c r="D14" s="8" t="s">
        <v>8</v>
      </c>
      <c r="E14" s="8"/>
      <c r="F14" s="8" t="s">
        <v>8</v>
      </c>
      <c r="G14" s="9"/>
      <c r="H14" s="8" t="s">
        <v>8</v>
      </c>
      <c r="I14" s="8"/>
      <c r="J14" s="8" t="s">
        <v>8</v>
      </c>
    </row>
    <row r="15" spans="4:18" ht="12.75">
      <c r="D15" s="10"/>
      <c r="E15" s="10"/>
      <c r="F15" s="10"/>
      <c r="G15" s="11"/>
      <c r="H15" s="10"/>
      <c r="I15" s="10"/>
      <c r="J15" s="10"/>
      <c r="K15" s="10"/>
      <c r="L15" s="11"/>
      <c r="M15" s="10"/>
      <c r="N15" s="10"/>
      <c r="O15" s="10"/>
      <c r="P15" s="10"/>
      <c r="Q15" s="10"/>
      <c r="R15" s="10"/>
    </row>
    <row r="16" spans="1:18" ht="12.75">
      <c r="A16" s="1" t="s">
        <v>73</v>
      </c>
      <c r="D16" s="10"/>
      <c r="E16" s="10"/>
      <c r="F16" s="10"/>
      <c r="G16" s="11"/>
      <c r="H16" s="10"/>
      <c r="I16" s="10"/>
      <c r="J16" s="10"/>
      <c r="K16" s="10"/>
      <c r="L16" s="11"/>
      <c r="M16" s="10"/>
      <c r="N16" s="10"/>
      <c r="O16" s="10"/>
      <c r="P16" s="10"/>
      <c r="Q16" s="10"/>
      <c r="R16" s="10"/>
    </row>
    <row r="17" spans="4:18" ht="12.75">
      <c r="D17" s="10"/>
      <c r="E17" s="10"/>
      <c r="F17" s="10"/>
      <c r="G17" s="11"/>
      <c r="H17" s="10"/>
      <c r="I17" s="10"/>
      <c r="J17" s="10"/>
      <c r="K17" s="10"/>
      <c r="L17" s="11"/>
      <c r="M17" s="10"/>
      <c r="N17" s="10"/>
      <c r="O17" s="10"/>
      <c r="P17" s="10"/>
      <c r="Q17" s="10"/>
      <c r="R17" s="10"/>
    </row>
    <row r="18" spans="1:18" ht="12.75">
      <c r="A18" s="1" t="s">
        <v>9</v>
      </c>
      <c r="B18" s="12" t="s">
        <v>10</v>
      </c>
      <c r="C18" s="4"/>
      <c r="D18" s="42">
        <f>-2071967+H18</f>
        <v>1650540</v>
      </c>
      <c r="E18" s="49"/>
      <c r="F18" s="13">
        <v>0</v>
      </c>
      <c r="G18" s="76"/>
      <c r="H18" s="14">
        <v>3722507</v>
      </c>
      <c r="I18" s="49"/>
      <c r="J18" s="13">
        <v>0</v>
      </c>
      <c r="K18" s="66"/>
      <c r="L18" s="109" t="e">
        <f>(D18-F18)/F18*100</f>
        <v>#DIV/0!</v>
      </c>
      <c r="M18" s="67"/>
      <c r="N18" s="125"/>
      <c r="O18" s="67"/>
      <c r="P18" s="67"/>
      <c r="Q18" s="10"/>
      <c r="R18" s="10"/>
    </row>
    <row r="19" spans="4:18" ht="12.75">
      <c r="D19" s="49"/>
      <c r="E19" s="49"/>
      <c r="F19" s="13"/>
      <c r="G19" s="76"/>
      <c r="H19" s="13"/>
      <c r="I19" s="49"/>
      <c r="J19" s="13"/>
      <c r="K19" s="10"/>
      <c r="L19" s="11"/>
      <c r="M19" s="10"/>
      <c r="N19" s="10"/>
      <c r="O19" s="10"/>
      <c r="P19" s="10"/>
      <c r="Q19" s="10"/>
      <c r="R19" s="10"/>
    </row>
    <row r="20" spans="1:18" ht="12.75">
      <c r="A20" t="s">
        <v>11</v>
      </c>
      <c r="D20" s="55">
        <f>-(-1795707-H20)</f>
        <v>-1469038</v>
      </c>
      <c r="E20" s="49"/>
      <c r="F20" s="68">
        <v>0</v>
      </c>
      <c r="G20" s="76"/>
      <c r="H20" s="55">
        <v>-3264745</v>
      </c>
      <c r="I20" s="49"/>
      <c r="J20" s="68">
        <v>0</v>
      </c>
      <c r="K20" s="10"/>
      <c r="L20" s="11"/>
      <c r="M20" s="67"/>
      <c r="N20" s="10"/>
      <c r="O20" s="10"/>
      <c r="P20" s="10"/>
      <c r="Q20" s="10"/>
      <c r="R20" s="10"/>
    </row>
    <row r="21" spans="4:18" ht="12.75">
      <c r="D21" s="13"/>
      <c r="E21" s="49"/>
      <c r="F21" s="13"/>
      <c r="G21" s="76"/>
      <c r="H21" s="13"/>
      <c r="I21" s="49"/>
      <c r="J21" s="13"/>
      <c r="K21" s="10"/>
      <c r="L21" s="11"/>
      <c r="M21" s="10"/>
      <c r="N21" s="10"/>
      <c r="O21" s="10"/>
      <c r="P21" s="10"/>
      <c r="Q21" s="10"/>
      <c r="R21" s="10"/>
    </row>
    <row r="22" spans="1:18" ht="12.75">
      <c r="A22" t="s">
        <v>12</v>
      </c>
      <c r="D22" s="49">
        <f>D18+D20</f>
        <v>181502</v>
      </c>
      <c r="E22" s="49"/>
      <c r="F22" s="49">
        <f>F18+F20</f>
        <v>0</v>
      </c>
      <c r="G22" s="76"/>
      <c r="H22" s="49">
        <f>SUM(H18:H21)</f>
        <v>457762</v>
      </c>
      <c r="I22" s="49"/>
      <c r="J22" s="49">
        <f>J18+J20</f>
        <v>0</v>
      </c>
      <c r="K22" s="10"/>
      <c r="L22" s="11"/>
      <c r="M22" s="67"/>
      <c r="N22" s="10"/>
      <c r="O22" s="10"/>
      <c r="P22" s="10"/>
      <c r="Q22" s="10"/>
      <c r="R22" s="10"/>
    </row>
    <row r="23" spans="4:18" ht="12.75">
      <c r="D23" s="49"/>
      <c r="E23" s="49"/>
      <c r="F23" s="49"/>
      <c r="G23" s="76"/>
      <c r="H23" s="49"/>
      <c r="I23" s="49"/>
      <c r="J23" s="49"/>
      <c r="K23" s="10"/>
      <c r="L23" s="11"/>
      <c r="M23" s="10"/>
      <c r="N23" s="10"/>
      <c r="O23" s="10"/>
      <c r="P23" s="10"/>
      <c r="Q23" s="10"/>
      <c r="R23" s="10"/>
    </row>
    <row r="24" spans="1:18" ht="12.75">
      <c r="A24" t="s">
        <v>13</v>
      </c>
      <c r="D24" s="13">
        <f>-6+H24</f>
        <v>6</v>
      </c>
      <c r="E24" s="49"/>
      <c r="F24" s="13">
        <v>0</v>
      </c>
      <c r="G24" s="76"/>
      <c r="H24" s="14">
        <v>12</v>
      </c>
      <c r="I24" s="49"/>
      <c r="J24" s="49">
        <v>0</v>
      </c>
      <c r="K24" s="10"/>
      <c r="L24" s="11"/>
      <c r="M24" s="67"/>
      <c r="N24" s="10"/>
      <c r="O24" s="10"/>
      <c r="P24" s="10"/>
      <c r="Q24" s="10"/>
      <c r="R24" s="10"/>
    </row>
    <row r="25" spans="4:18" ht="12.75">
      <c r="D25" s="18"/>
      <c r="E25" s="76"/>
      <c r="F25" s="77"/>
      <c r="G25" s="76"/>
      <c r="H25" s="18"/>
      <c r="I25" s="76"/>
      <c r="J25" s="18"/>
      <c r="K25" s="10"/>
      <c r="L25" s="11"/>
      <c r="M25" s="10"/>
      <c r="N25" s="10"/>
      <c r="O25" s="10"/>
      <c r="P25" s="10"/>
      <c r="Q25" s="10"/>
      <c r="R25" s="10"/>
    </row>
    <row r="26" spans="1:18" ht="12.75">
      <c r="A26" t="s">
        <v>14</v>
      </c>
      <c r="D26" s="55">
        <f>-(-1571958-H26)</f>
        <v>-1216682</v>
      </c>
      <c r="E26" s="76"/>
      <c r="F26" s="68">
        <v>0</v>
      </c>
      <c r="G26" s="76"/>
      <c r="H26" s="55">
        <v>-2788640</v>
      </c>
      <c r="I26" s="76"/>
      <c r="J26" s="68">
        <v>0</v>
      </c>
      <c r="K26" s="10"/>
      <c r="L26" s="11"/>
      <c r="M26" s="67"/>
      <c r="N26" s="10"/>
      <c r="O26" s="10"/>
      <c r="P26" s="10"/>
      <c r="Q26" s="10"/>
      <c r="R26" s="10"/>
    </row>
    <row r="27" spans="4:18" ht="12.75">
      <c r="D27" s="77"/>
      <c r="E27" s="76"/>
      <c r="F27" s="18"/>
      <c r="G27" s="76"/>
      <c r="H27" s="77"/>
      <c r="I27" s="76"/>
      <c r="J27" s="18"/>
      <c r="K27" s="10"/>
      <c r="L27" s="11"/>
      <c r="M27" s="10"/>
      <c r="N27" s="10"/>
      <c r="O27" s="10"/>
      <c r="P27" s="10"/>
      <c r="Q27" s="10"/>
      <c r="R27" s="10"/>
    </row>
    <row r="28" spans="1:18" ht="12.75">
      <c r="A28" t="s">
        <v>121</v>
      </c>
      <c r="D28" s="77">
        <f>SUM(D22:D26)</f>
        <v>-1035174</v>
      </c>
      <c r="E28" s="76"/>
      <c r="F28" s="18">
        <f>SUM(F22:F26)</f>
        <v>0</v>
      </c>
      <c r="G28" s="76"/>
      <c r="H28" s="77">
        <f>SUM(H21:H27)</f>
        <v>-2330866</v>
      </c>
      <c r="I28" s="76"/>
      <c r="J28" s="18">
        <f>SUM(J22:J26)</f>
        <v>0</v>
      </c>
      <c r="K28" s="10"/>
      <c r="L28" s="11"/>
      <c r="M28" s="10"/>
      <c r="N28" s="10"/>
      <c r="O28" s="10"/>
      <c r="P28" s="10"/>
      <c r="Q28" s="10"/>
      <c r="R28" s="10"/>
    </row>
    <row r="29" spans="4:18" ht="12.75">
      <c r="D29" s="77"/>
      <c r="E29" s="76"/>
      <c r="F29" s="18"/>
      <c r="G29" s="76"/>
      <c r="H29" s="77"/>
      <c r="I29" s="76"/>
      <c r="J29" s="18"/>
      <c r="K29" s="10"/>
      <c r="L29" s="11"/>
      <c r="M29" s="10"/>
      <c r="N29" s="66"/>
      <c r="O29" s="10"/>
      <c r="P29" s="10"/>
      <c r="Q29" s="10"/>
      <c r="R29" s="10"/>
    </row>
    <row r="30" spans="1:18" ht="12.75">
      <c r="A30" t="s">
        <v>15</v>
      </c>
      <c r="D30" s="18">
        <f>-40635+H30</f>
        <v>24146</v>
      </c>
      <c r="E30" s="76"/>
      <c r="F30" s="18">
        <v>0</v>
      </c>
      <c r="G30" s="76"/>
      <c r="H30" s="18">
        <v>64781</v>
      </c>
      <c r="I30" s="76"/>
      <c r="J30" s="18">
        <v>0</v>
      </c>
      <c r="K30" s="10"/>
      <c r="L30" s="11"/>
      <c r="M30" s="67"/>
      <c r="N30" s="10"/>
      <c r="O30" s="10"/>
      <c r="P30" s="10"/>
      <c r="Q30" s="10"/>
      <c r="R30" s="10"/>
    </row>
    <row r="31" spans="1:18" ht="12.75">
      <c r="A31" s="15" t="s">
        <v>45</v>
      </c>
      <c r="D31" s="18">
        <f>-(-78554-H31)</f>
        <v>-70418</v>
      </c>
      <c r="E31" s="76"/>
      <c r="F31" s="18">
        <v>0</v>
      </c>
      <c r="G31" s="76"/>
      <c r="H31" s="18">
        <v>-148972</v>
      </c>
      <c r="I31" s="76"/>
      <c r="J31" s="18">
        <v>0</v>
      </c>
      <c r="K31" s="10"/>
      <c r="L31" s="11"/>
      <c r="M31" s="67"/>
      <c r="N31" s="10"/>
      <c r="O31" s="10"/>
      <c r="P31" s="10"/>
      <c r="Q31" s="10"/>
      <c r="R31" s="10"/>
    </row>
    <row r="32" spans="1:18" ht="12.75">
      <c r="A32" s="15" t="s">
        <v>131</v>
      </c>
      <c r="D32" s="18"/>
      <c r="E32" s="76"/>
      <c r="F32" s="18"/>
      <c r="G32" s="76"/>
      <c r="H32" s="18"/>
      <c r="I32" s="76"/>
      <c r="J32" s="18"/>
      <c r="K32" s="10"/>
      <c r="L32" s="11"/>
      <c r="M32" s="67"/>
      <c r="N32" s="10"/>
      <c r="O32" s="10"/>
      <c r="P32" s="10"/>
      <c r="Q32" s="10"/>
      <c r="R32" s="10"/>
    </row>
    <row r="33" spans="1:18" ht="12.75">
      <c r="A33" s="15" t="s">
        <v>140</v>
      </c>
      <c r="D33" s="18">
        <v>0</v>
      </c>
      <c r="E33" s="76"/>
      <c r="F33" s="18">
        <v>0</v>
      </c>
      <c r="G33" s="76"/>
      <c r="H33" s="18">
        <f>D33</f>
        <v>0</v>
      </c>
      <c r="I33" s="76"/>
      <c r="J33" s="18">
        <v>0</v>
      </c>
      <c r="K33" s="10"/>
      <c r="L33" s="11"/>
      <c r="M33" s="67"/>
      <c r="N33" s="10"/>
      <c r="O33" s="10"/>
      <c r="P33" s="10"/>
      <c r="Q33" s="10"/>
      <c r="R33" s="10"/>
    </row>
    <row r="34" spans="1:18" ht="12.75">
      <c r="A34" s="16" t="s">
        <v>106</v>
      </c>
      <c r="D34" s="77"/>
      <c r="E34" s="76"/>
      <c r="F34" s="18"/>
      <c r="G34" s="76"/>
      <c r="H34" s="77"/>
      <c r="I34" s="76"/>
      <c r="J34" s="18"/>
      <c r="K34" s="10"/>
      <c r="L34" s="11"/>
      <c r="M34" s="10"/>
      <c r="N34" s="10"/>
      <c r="O34" s="10"/>
      <c r="P34" s="10"/>
      <c r="Q34" s="10"/>
      <c r="R34" s="10"/>
    </row>
    <row r="35" spans="1:18" ht="12.75">
      <c r="A35" s="17" t="s">
        <v>79</v>
      </c>
      <c r="D35" s="68">
        <f>-(-338-H35)</f>
        <v>-310</v>
      </c>
      <c r="E35" s="76"/>
      <c r="F35" s="68">
        <v>0</v>
      </c>
      <c r="G35" s="76"/>
      <c r="H35" s="68">
        <v>-648</v>
      </c>
      <c r="I35" s="76"/>
      <c r="J35" s="68">
        <v>0</v>
      </c>
      <c r="K35" s="10"/>
      <c r="L35" s="11"/>
      <c r="M35" s="67"/>
      <c r="N35" s="10"/>
      <c r="O35" s="10"/>
      <c r="P35" s="10"/>
      <c r="Q35" s="10"/>
      <c r="R35" s="10"/>
    </row>
    <row r="36" spans="4:18" ht="12.75">
      <c r="D36" s="77"/>
      <c r="E36" s="76"/>
      <c r="F36" s="18"/>
      <c r="G36" s="76"/>
      <c r="H36" s="77"/>
      <c r="I36" s="76"/>
      <c r="J36" s="18"/>
      <c r="K36" s="10"/>
      <c r="L36" s="11"/>
      <c r="M36" s="10"/>
      <c r="N36" s="10"/>
      <c r="O36" s="10"/>
      <c r="P36" s="10"/>
      <c r="Q36" s="10"/>
      <c r="R36" s="10"/>
    </row>
    <row r="37" spans="1:18" ht="12.75">
      <c r="A37" s="1" t="s">
        <v>122</v>
      </c>
      <c r="D37" s="18">
        <f>SUM(D28:D35)</f>
        <v>-1081756</v>
      </c>
      <c r="E37" s="76"/>
      <c r="F37" s="18">
        <f>SUM(F28:F35)</f>
        <v>0</v>
      </c>
      <c r="G37" s="76"/>
      <c r="H37" s="18">
        <f>SUM(H28:H35)</f>
        <v>-2415705</v>
      </c>
      <c r="I37" s="76"/>
      <c r="J37" s="18">
        <f>SUM(J28:J35)</f>
        <v>0</v>
      </c>
      <c r="K37" s="10"/>
      <c r="L37" s="11"/>
      <c r="M37" s="67"/>
      <c r="N37" s="10"/>
      <c r="O37" s="10"/>
      <c r="P37" s="10"/>
      <c r="Q37" s="10"/>
      <c r="R37" s="10"/>
    </row>
    <row r="38" spans="1:18" ht="12.75">
      <c r="A38" s="1"/>
      <c r="D38" s="18"/>
      <c r="E38" s="76"/>
      <c r="F38" s="18"/>
      <c r="G38" s="76"/>
      <c r="H38" s="18"/>
      <c r="I38" s="76"/>
      <c r="J38" s="18"/>
      <c r="K38" s="10"/>
      <c r="L38" s="11"/>
      <c r="M38" s="10"/>
      <c r="N38" s="10"/>
      <c r="O38" s="10"/>
      <c r="P38" s="10"/>
      <c r="Q38" s="10"/>
      <c r="R38" s="10"/>
    </row>
    <row r="39" spans="1:18" ht="12.75">
      <c r="A39" t="s">
        <v>74</v>
      </c>
      <c r="B39" s="4" t="s">
        <v>16</v>
      </c>
      <c r="D39" s="60">
        <v>0</v>
      </c>
      <c r="E39" s="48"/>
      <c r="F39" s="68">
        <v>0</v>
      </c>
      <c r="G39" s="56"/>
      <c r="H39" s="60">
        <f>D39</f>
        <v>0</v>
      </c>
      <c r="I39" s="49"/>
      <c r="J39" s="68">
        <v>0</v>
      </c>
      <c r="K39" s="10"/>
      <c r="L39" s="11"/>
      <c r="M39" s="67"/>
      <c r="N39" s="10"/>
      <c r="O39" s="10"/>
      <c r="P39" s="10"/>
      <c r="Q39" s="10"/>
      <c r="R39" s="10"/>
    </row>
    <row r="40" spans="1:18" ht="12.75">
      <c r="A40" s="1"/>
      <c r="D40" s="18"/>
      <c r="E40" s="76"/>
      <c r="F40" s="18"/>
      <c r="G40" s="76"/>
      <c r="H40" s="18"/>
      <c r="I40" s="76"/>
      <c r="J40" s="18"/>
      <c r="K40" s="10"/>
      <c r="L40" s="11"/>
      <c r="M40" s="10"/>
      <c r="N40" s="10"/>
      <c r="O40" s="10"/>
      <c r="P40" s="10"/>
      <c r="Q40" s="10"/>
      <c r="R40" s="10"/>
    </row>
    <row r="41" spans="1:18" ht="12.75">
      <c r="A41" s="1" t="s">
        <v>123</v>
      </c>
      <c r="D41" s="77">
        <f>SUM(D37:D39)</f>
        <v>-1081756</v>
      </c>
      <c r="E41" s="76"/>
      <c r="F41" s="18">
        <f>SUM(F37:F39)</f>
        <v>0</v>
      </c>
      <c r="G41" s="76"/>
      <c r="H41" s="77">
        <f>SUM(H37:H39)</f>
        <v>-2415705</v>
      </c>
      <c r="I41" s="76"/>
      <c r="J41" s="18">
        <f>SUM(J37:J39)</f>
        <v>0</v>
      </c>
      <c r="K41" s="10"/>
      <c r="L41" s="11"/>
      <c r="M41" s="67"/>
      <c r="N41" s="10"/>
      <c r="O41" s="10"/>
      <c r="P41" s="10"/>
      <c r="Q41" s="10"/>
      <c r="R41" s="10"/>
    </row>
    <row r="42" spans="4:18" ht="12.75">
      <c r="D42" s="18"/>
      <c r="E42" s="76"/>
      <c r="F42" s="18"/>
      <c r="G42" s="76"/>
      <c r="H42" s="18"/>
      <c r="I42" s="76"/>
      <c r="J42" s="18"/>
      <c r="K42" s="10"/>
      <c r="L42" s="11"/>
      <c r="M42" s="10"/>
      <c r="N42" s="10"/>
      <c r="O42" s="10"/>
      <c r="P42" s="10"/>
      <c r="Q42" s="10"/>
      <c r="R42" s="10"/>
    </row>
    <row r="43" spans="1:18" ht="12.75">
      <c r="A43" s="1" t="s">
        <v>75</v>
      </c>
      <c r="D43" s="111">
        <v>0</v>
      </c>
      <c r="E43" s="112"/>
      <c r="F43" s="113">
        <v>0</v>
      </c>
      <c r="G43" s="113"/>
      <c r="H43" s="113">
        <v>0</v>
      </c>
      <c r="I43" s="113"/>
      <c r="J43" s="113">
        <v>0</v>
      </c>
      <c r="K43" s="10"/>
      <c r="L43" s="11"/>
      <c r="M43" s="10"/>
      <c r="N43" s="10"/>
      <c r="O43" s="10"/>
      <c r="P43" s="10"/>
      <c r="Q43" s="10"/>
      <c r="R43" s="10"/>
    </row>
    <row r="44" spans="1:18" ht="12.75">
      <c r="A44" s="15"/>
      <c r="D44" s="18"/>
      <c r="E44" s="76"/>
      <c r="F44" s="18"/>
      <c r="G44" s="76"/>
      <c r="H44" s="18"/>
      <c r="I44" s="76"/>
      <c r="J44" s="18"/>
      <c r="K44" s="10"/>
      <c r="L44" s="11"/>
      <c r="M44" s="10"/>
      <c r="N44" s="10"/>
      <c r="O44" s="10"/>
      <c r="P44" s="10"/>
      <c r="Q44" s="10"/>
      <c r="R44" s="10"/>
    </row>
    <row r="45" spans="1:18" ht="12.75">
      <c r="A45" s="1" t="s">
        <v>124</v>
      </c>
      <c r="D45" s="56"/>
      <c r="E45" s="56"/>
      <c r="F45" s="18"/>
      <c r="G45" s="56"/>
      <c r="H45" s="56"/>
      <c r="I45" s="76"/>
      <c r="J45" s="18"/>
      <c r="K45" s="10"/>
      <c r="L45" s="11"/>
      <c r="M45" s="10"/>
      <c r="N45" s="10"/>
      <c r="O45" s="10"/>
      <c r="P45" s="10"/>
      <c r="Q45" s="10"/>
      <c r="R45" s="10"/>
    </row>
    <row r="46" spans="1:18" s="2" customFormat="1" ht="13.5" thickBot="1">
      <c r="A46" s="80" t="s">
        <v>76</v>
      </c>
      <c r="D46" s="78">
        <f>SUM(D41:D45)</f>
        <v>-1081756</v>
      </c>
      <c r="E46" s="76"/>
      <c r="F46" s="79">
        <f>SUM(F41:F45)</f>
        <v>0</v>
      </c>
      <c r="G46" s="76"/>
      <c r="H46" s="78">
        <f>SUM(H41:H45)</f>
        <v>-2415705</v>
      </c>
      <c r="I46" s="76"/>
      <c r="J46" s="79">
        <f>SUM(J41:J45)</f>
        <v>0</v>
      </c>
      <c r="K46" s="11"/>
      <c r="L46" s="11"/>
      <c r="M46" s="67"/>
      <c r="N46" s="11"/>
      <c r="O46" s="11"/>
      <c r="P46" s="11"/>
      <c r="Q46" s="11"/>
      <c r="R46" s="11"/>
    </row>
    <row r="47" spans="4:18" ht="13.5" thickTop="1">
      <c r="D47" s="13"/>
      <c r="E47" s="49"/>
      <c r="F47" s="13"/>
      <c r="G47" s="76"/>
      <c r="H47" s="13"/>
      <c r="I47" s="49"/>
      <c r="J47" s="13"/>
      <c r="K47" s="10"/>
      <c r="L47" s="11"/>
      <c r="M47" s="10"/>
      <c r="N47" s="10"/>
      <c r="O47" s="10"/>
      <c r="P47" s="10"/>
      <c r="Q47" s="10"/>
      <c r="R47" s="10"/>
    </row>
    <row r="48" spans="4:18" ht="12.75">
      <c r="D48" s="13"/>
      <c r="E48" s="49"/>
      <c r="F48" s="13"/>
      <c r="G48" s="76"/>
      <c r="H48" s="13"/>
      <c r="I48" s="49"/>
      <c r="J48" s="13"/>
      <c r="K48" s="10"/>
      <c r="L48" s="11"/>
      <c r="M48" s="10"/>
      <c r="N48" s="10"/>
      <c r="O48" s="10"/>
      <c r="P48" s="10"/>
      <c r="Q48" s="10"/>
      <c r="R48" s="10"/>
    </row>
    <row r="49" spans="1:18" ht="12.75">
      <c r="A49" s="1" t="s">
        <v>125</v>
      </c>
      <c r="D49" s="13"/>
      <c r="E49" s="49"/>
      <c r="F49" s="13"/>
      <c r="G49" s="76"/>
      <c r="H49" s="13"/>
      <c r="I49" s="49"/>
      <c r="J49" s="13"/>
      <c r="K49" s="10"/>
      <c r="L49" s="11"/>
      <c r="M49" s="10"/>
      <c r="N49" s="10"/>
      <c r="O49" s="10"/>
      <c r="P49" s="10"/>
      <c r="Q49" s="10"/>
      <c r="R49" s="10"/>
    </row>
    <row r="50" spans="1:18" ht="12.75">
      <c r="A50" s="15" t="s">
        <v>77</v>
      </c>
      <c r="D50" s="13">
        <f>D41</f>
        <v>-1081756</v>
      </c>
      <c r="E50" s="49"/>
      <c r="F50" s="13">
        <f>F41-F51</f>
        <v>0</v>
      </c>
      <c r="G50" s="76"/>
      <c r="H50" s="13">
        <f>H41</f>
        <v>-2415705</v>
      </c>
      <c r="I50" s="49"/>
      <c r="J50" s="13">
        <f>J41-J51</f>
        <v>0</v>
      </c>
      <c r="K50" s="10"/>
      <c r="L50" s="11"/>
      <c r="M50" s="10"/>
      <c r="N50" s="10"/>
      <c r="O50" s="10"/>
      <c r="P50" s="10"/>
      <c r="Q50" s="10"/>
      <c r="R50" s="10"/>
    </row>
    <row r="51" spans="1:18" ht="12.75">
      <c r="A51" s="15" t="s">
        <v>107</v>
      </c>
      <c r="D51" s="13">
        <v>0</v>
      </c>
      <c r="E51" s="49"/>
      <c r="F51" s="13">
        <v>0</v>
      </c>
      <c r="G51" s="76"/>
      <c r="H51" s="13">
        <v>0</v>
      </c>
      <c r="I51" s="49"/>
      <c r="J51" s="13">
        <v>0</v>
      </c>
      <c r="K51" s="10"/>
      <c r="L51" s="11"/>
      <c r="M51" s="10"/>
      <c r="N51" s="10"/>
      <c r="O51" s="10"/>
      <c r="P51" s="10"/>
      <c r="Q51" s="10"/>
      <c r="R51" s="10"/>
    </row>
    <row r="52" spans="1:18" ht="13.5" thickBot="1">
      <c r="A52" s="15"/>
      <c r="D52" s="79">
        <f>SUM(D50:D51)</f>
        <v>-1081756</v>
      </c>
      <c r="E52" s="49"/>
      <c r="F52" s="79">
        <f>SUM(F50:F51)</f>
        <v>0</v>
      </c>
      <c r="G52" s="76"/>
      <c r="H52" s="79">
        <f>SUM(H50)</f>
        <v>-2415705</v>
      </c>
      <c r="I52" s="49"/>
      <c r="J52" s="79">
        <f>SUM(J50:J51)</f>
        <v>0</v>
      </c>
      <c r="K52" s="10"/>
      <c r="L52" s="11"/>
      <c r="M52" s="10"/>
      <c r="N52" s="10"/>
      <c r="O52" s="10"/>
      <c r="P52" s="10"/>
      <c r="Q52" s="10"/>
      <c r="R52" s="10"/>
    </row>
    <row r="53" spans="4:18" ht="13.5" thickTop="1">
      <c r="D53" s="13"/>
      <c r="E53" s="10"/>
      <c r="F53" s="13"/>
      <c r="G53" s="11"/>
      <c r="H53" s="3"/>
      <c r="I53" s="10"/>
      <c r="J53" s="13"/>
      <c r="K53" s="10"/>
      <c r="L53" s="11"/>
      <c r="M53" s="10"/>
      <c r="N53" s="10"/>
      <c r="O53" s="10"/>
      <c r="P53" s="10"/>
      <c r="Q53" s="10"/>
      <c r="R53" s="10"/>
    </row>
    <row r="54" spans="1:18" ht="12.75">
      <c r="A54" s="1" t="s">
        <v>124</v>
      </c>
      <c r="D54" s="13"/>
      <c r="E54" s="10"/>
      <c r="F54" s="13"/>
      <c r="G54" s="11"/>
      <c r="H54" s="3"/>
      <c r="I54" s="10"/>
      <c r="J54" s="13"/>
      <c r="K54" s="10"/>
      <c r="L54" s="11"/>
      <c r="M54" s="10"/>
      <c r="N54" s="10"/>
      <c r="O54" s="10"/>
      <c r="P54" s="10"/>
      <c r="Q54" s="10"/>
      <c r="R54" s="10"/>
    </row>
    <row r="55" spans="1:18" ht="12.75">
      <c r="A55" s="1" t="s">
        <v>78</v>
      </c>
      <c r="D55" s="13"/>
      <c r="E55" s="10"/>
      <c r="F55" s="13"/>
      <c r="G55" s="11"/>
      <c r="H55" s="3"/>
      <c r="I55" s="10"/>
      <c r="J55" s="13"/>
      <c r="K55" s="10"/>
      <c r="L55" s="11"/>
      <c r="M55" s="10"/>
      <c r="N55" s="10"/>
      <c r="O55" s="10"/>
      <c r="P55" s="10"/>
      <c r="Q55" s="10"/>
      <c r="R55" s="10"/>
    </row>
    <row r="56" spans="1:18" ht="12.75">
      <c r="A56" s="15" t="s">
        <v>77</v>
      </c>
      <c r="D56" s="13">
        <f>D46</f>
        <v>-1081756</v>
      </c>
      <c r="E56" s="10"/>
      <c r="F56" s="13">
        <f>F46-F57</f>
        <v>0</v>
      </c>
      <c r="G56" s="11"/>
      <c r="H56" s="71">
        <f>H46-H57</f>
        <v>-2415705</v>
      </c>
      <c r="I56" s="10"/>
      <c r="J56" s="13">
        <f>J46-J57</f>
        <v>0</v>
      </c>
      <c r="K56" s="10"/>
      <c r="L56" s="11"/>
      <c r="M56" s="10"/>
      <c r="N56" s="10"/>
      <c r="O56" s="10"/>
      <c r="P56" s="10"/>
      <c r="Q56" s="10"/>
      <c r="R56" s="10"/>
    </row>
    <row r="57" spans="1:18" ht="12.75">
      <c r="A57" s="15" t="str">
        <f>A51</f>
        <v>   NON-CONTROLLING INTEREST</v>
      </c>
      <c r="D57" s="13">
        <v>0</v>
      </c>
      <c r="E57" s="10"/>
      <c r="F57" s="13">
        <f>F51</f>
        <v>0</v>
      </c>
      <c r="G57" s="11"/>
      <c r="H57" s="52">
        <v>0</v>
      </c>
      <c r="I57" s="10"/>
      <c r="J57" s="13">
        <f>J51</f>
        <v>0</v>
      </c>
      <c r="K57" s="10"/>
      <c r="L57" s="11"/>
      <c r="M57" s="10"/>
      <c r="N57" s="10"/>
      <c r="O57" s="10"/>
      <c r="P57" s="10"/>
      <c r="Q57" s="10"/>
      <c r="R57" s="10"/>
    </row>
    <row r="58" spans="4:18" ht="13.5" thickBot="1">
      <c r="D58" s="79">
        <f>SUM(D56:D57)</f>
        <v>-1081756</v>
      </c>
      <c r="E58" s="10"/>
      <c r="F58" s="79">
        <f>SUM(F56:F57)</f>
        <v>0</v>
      </c>
      <c r="G58" s="11"/>
      <c r="H58" s="110">
        <f>SUM(H56:H57)</f>
        <v>-2415705</v>
      </c>
      <c r="I58" s="10"/>
      <c r="J58" s="79">
        <f>SUM(J56:J57)</f>
        <v>0</v>
      </c>
      <c r="K58" s="10"/>
      <c r="L58" s="11"/>
      <c r="M58" s="10"/>
      <c r="N58" s="10"/>
      <c r="O58" s="10"/>
      <c r="P58" s="10"/>
      <c r="Q58" s="10"/>
      <c r="R58" s="10"/>
    </row>
    <row r="59" spans="4:18" ht="13.5" thickTop="1">
      <c r="D59" s="13"/>
      <c r="E59" s="10"/>
      <c r="F59" s="13"/>
      <c r="G59" s="11"/>
      <c r="H59" s="3"/>
      <c r="I59" s="10"/>
      <c r="J59" s="13"/>
      <c r="K59" s="10"/>
      <c r="L59" s="11"/>
      <c r="M59" s="10"/>
      <c r="N59" s="10"/>
      <c r="O59" s="10"/>
      <c r="P59" s="10"/>
      <c r="Q59" s="10"/>
      <c r="R59" s="10"/>
    </row>
    <row r="60" spans="1:18" ht="12.75">
      <c r="A60" s="15" t="s">
        <v>126</v>
      </c>
      <c r="B60" s="4"/>
      <c r="C60" s="4"/>
      <c r="D60" s="13"/>
      <c r="E60" s="10"/>
      <c r="F60" s="13"/>
      <c r="G60" s="11"/>
      <c r="H60" s="3"/>
      <c r="I60" s="10"/>
      <c r="J60" s="13"/>
      <c r="K60" s="10"/>
      <c r="L60" s="11"/>
      <c r="M60" s="10"/>
      <c r="N60" s="10"/>
      <c r="O60" s="10"/>
      <c r="P60" s="10"/>
      <c r="Q60" s="10"/>
      <c r="R60" s="10"/>
    </row>
    <row r="61" spans="1:18" s="3" customFormat="1" ht="12.75">
      <c r="A61" s="74" t="s">
        <v>17</v>
      </c>
      <c r="B61" s="75" t="s">
        <v>18</v>
      </c>
      <c r="D61" s="165">
        <f>(D41/(307067632))*100</f>
        <v>-0.35228590944421</v>
      </c>
      <c r="E61" s="118"/>
      <c r="F61" s="123" t="s">
        <v>162</v>
      </c>
      <c r="G61" s="35"/>
      <c r="H61" s="165">
        <f>(H41/(307067632))*100</f>
        <v>-0.7867012827975304</v>
      </c>
      <c r="J61" s="164">
        <v>0</v>
      </c>
      <c r="K61" s="20"/>
      <c r="L61" s="35"/>
      <c r="M61" s="20"/>
      <c r="N61" s="20"/>
      <c r="O61" s="20"/>
      <c r="P61" s="20"/>
      <c r="Q61" s="20"/>
      <c r="R61" s="20"/>
    </row>
    <row r="62" spans="1:18" s="3" customFormat="1" ht="12.75">
      <c r="A62" s="74" t="s">
        <v>163</v>
      </c>
      <c r="B62" s="75"/>
      <c r="D62" s="165" t="s">
        <v>164</v>
      </c>
      <c r="E62" s="118"/>
      <c r="F62" s="123">
        <v>0</v>
      </c>
      <c r="G62" s="35"/>
      <c r="H62" s="165" t="s">
        <v>164</v>
      </c>
      <c r="J62" s="164"/>
      <c r="K62" s="20"/>
      <c r="L62" s="35"/>
      <c r="M62" s="20"/>
      <c r="N62" s="20"/>
      <c r="O62" s="20"/>
      <c r="P62" s="20"/>
      <c r="Q62" s="20"/>
      <c r="R62" s="20"/>
    </row>
    <row r="63" spans="4:18" ht="12.75">
      <c r="D63" s="13"/>
      <c r="E63" s="10"/>
      <c r="F63" s="19"/>
      <c r="G63" s="11"/>
      <c r="H63" s="20"/>
      <c r="I63" s="10"/>
      <c r="J63" s="11"/>
      <c r="K63" s="10"/>
      <c r="L63" s="11"/>
      <c r="M63" s="10"/>
      <c r="N63" s="10"/>
      <c r="O63" s="10"/>
      <c r="P63" s="10"/>
      <c r="Q63" s="10"/>
      <c r="R63" s="10"/>
    </row>
    <row r="64" spans="1:18" ht="30.75" customHeight="1">
      <c r="A64" s="168" t="s">
        <v>169</v>
      </c>
      <c r="B64" s="168"/>
      <c r="C64" s="168"/>
      <c r="D64" s="168"/>
      <c r="E64" s="168"/>
      <c r="F64" s="168"/>
      <c r="G64" s="168"/>
      <c r="H64" s="168"/>
      <c r="I64" s="168"/>
      <c r="J64" s="168"/>
      <c r="K64" s="10"/>
      <c r="L64" s="11"/>
      <c r="M64" s="10"/>
      <c r="N64" s="10"/>
      <c r="O64" s="10"/>
      <c r="P64" s="10"/>
      <c r="Q64" s="10"/>
      <c r="R64" s="10"/>
    </row>
    <row r="65" spans="4:18" ht="12.75">
      <c r="D65" s="13"/>
      <c r="E65" s="10"/>
      <c r="F65" s="21"/>
      <c r="G65" s="11"/>
      <c r="H65" s="20"/>
      <c r="I65" s="10"/>
      <c r="J65" s="22"/>
      <c r="K65" s="10"/>
      <c r="L65" s="11"/>
      <c r="M65" s="10"/>
      <c r="N65" s="10"/>
      <c r="O65" s="10"/>
      <c r="P65" s="10"/>
      <c r="Q65" s="10"/>
      <c r="R65" s="10"/>
    </row>
    <row r="66" spans="1:18" ht="12.75">
      <c r="A66" s="53" t="s">
        <v>47</v>
      </c>
      <c r="D66" s="13"/>
      <c r="E66" s="10"/>
      <c r="F66" s="21"/>
      <c r="G66" s="11"/>
      <c r="H66" s="20"/>
      <c r="I66" s="10"/>
      <c r="J66" s="11"/>
      <c r="K66" s="10"/>
      <c r="L66" s="11"/>
      <c r="M66" s="10"/>
      <c r="N66" s="10"/>
      <c r="O66" s="10"/>
      <c r="P66" s="10"/>
      <c r="Q66" s="10"/>
      <c r="R66" s="10"/>
    </row>
    <row r="67" spans="4:18" ht="12.75">
      <c r="D67" s="13"/>
      <c r="E67" s="10"/>
      <c r="F67" s="21"/>
      <c r="G67" s="11"/>
      <c r="H67" s="20"/>
      <c r="I67" s="10"/>
      <c r="J67" s="11"/>
      <c r="K67" s="10"/>
      <c r="L67" s="11"/>
      <c r="M67" s="10"/>
      <c r="N67" s="10"/>
      <c r="O67" s="10"/>
      <c r="P67" s="10"/>
      <c r="Q67" s="10"/>
      <c r="R67" s="10"/>
    </row>
    <row r="68" spans="1:18" ht="12.75">
      <c r="A68" s="167" t="s">
        <v>170</v>
      </c>
      <c r="B68" s="167"/>
      <c r="C68" s="167"/>
      <c r="D68" s="167"/>
      <c r="E68" s="167"/>
      <c r="F68" s="167"/>
      <c r="G68" s="167"/>
      <c r="H68" s="167"/>
      <c r="I68" s="167"/>
      <c r="J68" s="167"/>
      <c r="K68" s="10"/>
      <c r="L68" s="11"/>
      <c r="M68" s="10"/>
      <c r="N68" s="10"/>
      <c r="O68" s="10"/>
      <c r="P68" s="10"/>
      <c r="Q68" s="10"/>
      <c r="R68" s="10"/>
    </row>
    <row r="69" spans="1:18" ht="12.75">
      <c r="A69" s="167"/>
      <c r="B69" s="167"/>
      <c r="C69" s="167"/>
      <c r="D69" s="167"/>
      <c r="E69" s="167"/>
      <c r="F69" s="167"/>
      <c r="G69" s="167"/>
      <c r="H69" s="167"/>
      <c r="I69" s="167"/>
      <c r="J69" s="167"/>
      <c r="K69" s="10"/>
      <c r="L69" s="11"/>
      <c r="M69" s="10"/>
      <c r="N69" s="10"/>
      <c r="O69" s="10"/>
      <c r="P69" s="10"/>
      <c r="Q69" s="10"/>
      <c r="R69" s="10"/>
    </row>
    <row r="70" spans="1:18" ht="12.75">
      <c r="A70" s="23" t="s">
        <v>151</v>
      </c>
      <c r="B70" s="23"/>
      <c r="C70" s="23"/>
      <c r="D70" s="129"/>
      <c r="E70" s="24"/>
      <c r="F70" s="130"/>
      <c r="G70" s="131"/>
      <c r="H70" s="132"/>
      <c r="I70" s="24"/>
      <c r="J70" s="131"/>
      <c r="K70" s="10"/>
      <c r="L70" s="11"/>
      <c r="M70" s="10"/>
      <c r="N70" s="10"/>
      <c r="O70" s="10"/>
      <c r="P70" s="10"/>
      <c r="Q70" s="10"/>
      <c r="R70" s="10"/>
    </row>
    <row r="71" spans="1:10" ht="12.75">
      <c r="A71" s="23"/>
      <c r="D71" s="13"/>
      <c r="H71" s="24"/>
      <c r="J71" s="25"/>
    </row>
    <row r="72" spans="1:10" ht="12.75">
      <c r="A72" s="167" t="s">
        <v>154</v>
      </c>
      <c r="B72" s="167"/>
      <c r="C72" s="167"/>
      <c r="D72" s="167"/>
      <c r="E72" s="167"/>
      <c r="F72" s="167"/>
      <c r="G72" s="167"/>
      <c r="H72" s="167"/>
      <c r="I72" s="167"/>
      <c r="J72" s="167"/>
    </row>
    <row r="73" spans="1:10" ht="12.75">
      <c r="A73" s="167"/>
      <c r="B73" s="167"/>
      <c r="C73" s="167"/>
      <c r="D73" s="167"/>
      <c r="E73" s="167"/>
      <c r="F73" s="167"/>
      <c r="G73" s="167"/>
      <c r="H73" s="167"/>
      <c r="I73" s="167"/>
      <c r="J73" s="167"/>
    </row>
    <row r="74" spans="1:10" ht="0.75" customHeight="1">
      <c r="A74" s="122"/>
      <c r="B74" s="122"/>
      <c r="C74" s="122"/>
      <c r="D74" s="122"/>
      <c r="E74" s="122"/>
      <c r="F74" s="122"/>
      <c r="G74" s="122"/>
      <c r="H74" s="122"/>
      <c r="I74" s="122"/>
      <c r="J74" s="122"/>
    </row>
    <row r="75" ht="12.75" hidden="1"/>
    <row r="77" ht="12.75">
      <c r="D77" s="13"/>
    </row>
    <row r="78" ht="12.75">
      <c r="D78" s="13"/>
    </row>
    <row r="79" ht="12.75">
      <c r="D79" s="13"/>
    </row>
    <row r="80" ht="12.75">
      <c r="D80" s="13"/>
    </row>
    <row r="81" ht="12.75">
      <c r="D81" s="13"/>
    </row>
    <row r="82" ht="12.75">
      <c r="D82" s="13"/>
    </row>
    <row r="83" ht="12.75">
      <c r="D83" s="13"/>
    </row>
    <row r="84" spans="1:14" ht="12.75">
      <c r="A84" s="126"/>
      <c r="B84" s="127"/>
      <c r="C84" s="127"/>
      <c r="D84" s="127"/>
      <c r="E84" s="127"/>
      <c r="F84" s="127"/>
      <c r="G84" s="127"/>
      <c r="H84" s="127"/>
      <c r="I84" s="127"/>
      <c r="J84" s="127"/>
      <c r="K84" s="127"/>
      <c r="L84" s="127"/>
      <c r="M84" s="128"/>
      <c r="N84" s="128"/>
    </row>
    <row r="85" spans="1:14" ht="12.75">
      <c r="A85" s="126"/>
      <c r="B85" s="127"/>
      <c r="C85" s="127"/>
      <c r="D85" s="127"/>
      <c r="E85" s="127"/>
      <c r="F85" s="127"/>
      <c r="G85" s="127"/>
      <c r="H85" s="127"/>
      <c r="I85" s="127"/>
      <c r="J85" s="127"/>
      <c r="K85" s="127"/>
      <c r="L85" s="127"/>
      <c r="M85" s="128"/>
      <c r="N85" s="128"/>
    </row>
    <row r="86" ht="12.75">
      <c r="D86" s="13"/>
    </row>
    <row r="87" ht="12.75">
      <c r="D87" s="13"/>
    </row>
    <row r="88" ht="12.75">
      <c r="D88" s="13"/>
    </row>
    <row r="89" ht="12.75">
      <c r="D89" s="13"/>
    </row>
    <row r="90" ht="12.75">
      <c r="D90" s="13"/>
    </row>
    <row r="91" ht="12.75">
      <c r="D91" s="13"/>
    </row>
    <row r="92" ht="12.75">
      <c r="D92" s="13"/>
    </row>
    <row r="93" ht="12.75">
      <c r="D93" s="13"/>
    </row>
    <row r="94" ht="12.75">
      <c r="D94" s="13"/>
    </row>
    <row r="95" ht="12.75">
      <c r="D95" s="13"/>
    </row>
    <row r="96" ht="12.75">
      <c r="D96" s="13"/>
    </row>
    <row r="97" ht="12.75">
      <c r="D97" s="13"/>
    </row>
    <row r="98" ht="12.75">
      <c r="D98" s="13"/>
    </row>
    <row r="99" ht="12.75">
      <c r="D99" s="13"/>
    </row>
    <row r="100" ht="12.75">
      <c r="D100" s="13"/>
    </row>
    <row r="101" ht="12.75">
      <c r="D101" s="13"/>
    </row>
    <row r="102" ht="12.75">
      <c r="D102" s="13"/>
    </row>
    <row r="103" ht="12.75">
      <c r="D103" s="13"/>
    </row>
    <row r="104" ht="12.75">
      <c r="D104" s="13"/>
    </row>
    <row r="105" ht="12.75">
      <c r="D105" s="13"/>
    </row>
    <row r="106" ht="12.75">
      <c r="D106" s="13"/>
    </row>
    <row r="107" ht="12.75">
      <c r="D107" s="13"/>
    </row>
    <row r="108" ht="12.75">
      <c r="D108" s="13"/>
    </row>
    <row r="109" ht="12.75">
      <c r="D109" s="13"/>
    </row>
    <row r="110" ht="12.75">
      <c r="D110" s="13"/>
    </row>
    <row r="111" ht="12.75">
      <c r="D111" s="13"/>
    </row>
    <row r="112" ht="12.75">
      <c r="D112" s="13"/>
    </row>
    <row r="113" ht="12.75">
      <c r="D113" s="13"/>
    </row>
    <row r="114" ht="12.75">
      <c r="D114" s="13"/>
    </row>
    <row r="115" ht="12.75">
      <c r="D115" s="13"/>
    </row>
    <row r="116" ht="12.75">
      <c r="D116" s="13"/>
    </row>
    <row r="117" ht="12.75">
      <c r="D117" s="13"/>
    </row>
    <row r="118" ht="12.75">
      <c r="D118" s="13"/>
    </row>
    <row r="119" ht="12.75">
      <c r="D119" s="13"/>
    </row>
    <row r="120" ht="12.75">
      <c r="D120" s="13"/>
    </row>
    <row r="121" ht="12.75">
      <c r="D121" s="13"/>
    </row>
    <row r="122" ht="12.75">
      <c r="D122" s="13"/>
    </row>
    <row r="123" ht="12.75">
      <c r="D123" s="13"/>
    </row>
    <row r="124" ht="12.75">
      <c r="D124" s="13"/>
    </row>
    <row r="125" ht="12.75">
      <c r="D125" s="13"/>
    </row>
    <row r="126" ht="12.75">
      <c r="D126" s="13"/>
    </row>
    <row r="127" ht="12.75">
      <c r="D127" s="13"/>
    </row>
    <row r="128" ht="12.75">
      <c r="D128" s="13"/>
    </row>
    <row r="129" ht="12.75">
      <c r="D129" s="13"/>
    </row>
    <row r="130" ht="12.75">
      <c r="D130" s="13"/>
    </row>
    <row r="131" ht="12.75">
      <c r="D131" s="13"/>
    </row>
    <row r="132" ht="12.75">
      <c r="D132" s="13"/>
    </row>
    <row r="133" ht="12.75">
      <c r="D133" s="13"/>
    </row>
    <row r="134" ht="12.75">
      <c r="D134" s="13"/>
    </row>
    <row r="135" ht="12.75">
      <c r="D135" s="13"/>
    </row>
    <row r="136" ht="12.75">
      <c r="D136" s="13"/>
    </row>
    <row r="137" ht="12.75">
      <c r="D137" s="13"/>
    </row>
    <row r="138" ht="12.75">
      <c r="D138" s="13"/>
    </row>
    <row r="139" ht="12.75">
      <c r="D139" s="13"/>
    </row>
    <row r="140" ht="12.75">
      <c r="D140" s="13"/>
    </row>
    <row r="141" ht="12.75">
      <c r="D141" s="13"/>
    </row>
    <row r="142" ht="12.75">
      <c r="D142" s="13"/>
    </row>
    <row r="143" ht="12.75">
      <c r="D143" s="13"/>
    </row>
    <row r="144" ht="12.75">
      <c r="D144" s="13"/>
    </row>
    <row r="145" ht="12.75">
      <c r="D145" s="13"/>
    </row>
    <row r="146" ht="12.75">
      <c r="D146" s="13"/>
    </row>
    <row r="147" ht="12.75">
      <c r="D147" s="13"/>
    </row>
    <row r="148" ht="12.75">
      <c r="D148" s="13"/>
    </row>
    <row r="149" ht="12.75">
      <c r="D149" s="13"/>
    </row>
    <row r="150" ht="12.75">
      <c r="D150" s="13"/>
    </row>
    <row r="151" ht="12.75">
      <c r="D151" s="13"/>
    </row>
    <row r="152" ht="12.75">
      <c r="D152" s="13"/>
    </row>
    <row r="153" ht="12.75">
      <c r="D153" s="13"/>
    </row>
    <row r="154" ht="12.75">
      <c r="D154" s="13"/>
    </row>
    <row r="155" ht="12.75">
      <c r="D155" s="13"/>
    </row>
    <row r="156" ht="12.75">
      <c r="D156" s="13"/>
    </row>
    <row r="157" ht="12.75">
      <c r="D157" s="13"/>
    </row>
    <row r="158" ht="12.75">
      <c r="D158" s="13"/>
    </row>
    <row r="159" ht="12.75">
      <c r="D159" s="13"/>
    </row>
    <row r="160" ht="12.75">
      <c r="D160" s="13"/>
    </row>
    <row r="161" ht="12.75">
      <c r="D161" s="13"/>
    </row>
    <row r="162" ht="12.75">
      <c r="D162" s="13"/>
    </row>
    <row r="163" ht="12.75">
      <c r="D163" s="13"/>
    </row>
    <row r="164" ht="12.75">
      <c r="D164" s="13"/>
    </row>
    <row r="165" ht="12.75">
      <c r="D165" s="13"/>
    </row>
    <row r="166" ht="12.75">
      <c r="D166" s="13"/>
    </row>
    <row r="167" ht="12.75">
      <c r="D167" s="13"/>
    </row>
    <row r="168" ht="12.75">
      <c r="D168" s="13"/>
    </row>
    <row r="169" ht="12.75">
      <c r="D169" s="13"/>
    </row>
    <row r="170" ht="12.75">
      <c r="D170" s="13"/>
    </row>
    <row r="171" ht="12.75">
      <c r="D171" s="13"/>
    </row>
    <row r="172" ht="12.75">
      <c r="D172" s="13"/>
    </row>
    <row r="173" ht="12.75">
      <c r="D173" s="13"/>
    </row>
    <row r="174" ht="12.75">
      <c r="D174" s="13"/>
    </row>
    <row r="175" ht="12.75">
      <c r="D175" s="13"/>
    </row>
    <row r="176" ht="12.75">
      <c r="D176" s="13"/>
    </row>
    <row r="177" ht="12.75">
      <c r="D177" s="13"/>
    </row>
    <row r="178" ht="12.75">
      <c r="D178" s="13"/>
    </row>
    <row r="179" ht="12.75">
      <c r="D179" s="13"/>
    </row>
    <row r="180" ht="12.75">
      <c r="D180" s="13"/>
    </row>
    <row r="181" ht="12.75">
      <c r="D181" s="13"/>
    </row>
    <row r="182" ht="12.75">
      <c r="D182" s="13"/>
    </row>
    <row r="183" ht="12.75">
      <c r="D183" s="13"/>
    </row>
    <row r="184" ht="12.75">
      <c r="D184" s="13"/>
    </row>
    <row r="185" ht="12.75">
      <c r="D185" s="13"/>
    </row>
    <row r="186" ht="12.75">
      <c r="D186" s="13"/>
    </row>
    <row r="187" ht="12.75">
      <c r="D187" s="13"/>
    </row>
    <row r="188" ht="12.75">
      <c r="D188" s="13"/>
    </row>
    <row r="189" ht="12.75">
      <c r="D189" s="13"/>
    </row>
    <row r="190" ht="12.75">
      <c r="D190" s="13"/>
    </row>
    <row r="191" ht="12.75">
      <c r="D191" s="13"/>
    </row>
    <row r="192" ht="12.75">
      <c r="D192" s="13"/>
    </row>
    <row r="193" ht="12.75">
      <c r="D193" s="13"/>
    </row>
    <row r="194" ht="12.75">
      <c r="D194" s="13"/>
    </row>
    <row r="195" ht="12.75">
      <c r="D195" s="13"/>
    </row>
    <row r="196" ht="12.75">
      <c r="D196" s="13"/>
    </row>
    <row r="197" ht="12.75">
      <c r="D197" s="13"/>
    </row>
    <row r="198" ht="12.75">
      <c r="D198" s="13"/>
    </row>
    <row r="199" ht="12.75">
      <c r="D199" s="13"/>
    </row>
    <row r="200" ht="12.75">
      <c r="D200" s="13"/>
    </row>
    <row r="201" ht="12.75">
      <c r="D201" s="13"/>
    </row>
    <row r="202" ht="12.75">
      <c r="D202" s="13"/>
    </row>
    <row r="203" ht="12.75">
      <c r="D203" s="13"/>
    </row>
    <row r="204" ht="12.75">
      <c r="D204" s="13"/>
    </row>
    <row r="205" ht="12.75">
      <c r="D205" s="13"/>
    </row>
    <row r="206" ht="12.75">
      <c r="D206" s="13"/>
    </row>
    <row r="207" ht="12.75">
      <c r="D207" s="13"/>
    </row>
    <row r="208" ht="12.75">
      <c r="D208" s="13"/>
    </row>
    <row r="209" ht="12.75">
      <c r="D209" s="13"/>
    </row>
    <row r="210" ht="12.75">
      <c r="D210" s="13"/>
    </row>
    <row r="211" ht="12.75">
      <c r="D211" s="13"/>
    </row>
    <row r="212" ht="12.75">
      <c r="D212" s="13"/>
    </row>
    <row r="213" ht="12.75">
      <c r="D213" s="13"/>
    </row>
    <row r="214" ht="12.75">
      <c r="D214" s="13"/>
    </row>
    <row r="215" ht="12.75">
      <c r="D215" s="13"/>
    </row>
    <row r="216" ht="12.75">
      <c r="D216" s="13"/>
    </row>
    <row r="217" ht="12.75">
      <c r="D217" s="13"/>
    </row>
    <row r="218" ht="12.75">
      <c r="D218" s="13"/>
    </row>
    <row r="219" ht="12.75">
      <c r="D219" s="13"/>
    </row>
    <row r="220" ht="12.75">
      <c r="D220" s="13"/>
    </row>
    <row r="221" ht="12.75">
      <c r="D221" s="13"/>
    </row>
    <row r="222" ht="12.75">
      <c r="D222" s="13"/>
    </row>
    <row r="223" ht="12.75">
      <c r="D223" s="13"/>
    </row>
    <row r="224" ht="12.75">
      <c r="D224" s="13"/>
    </row>
    <row r="225" ht="12.75">
      <c r="D225" s="13"/>
    </row>
    <row r="226" ht="12.75">
      <c r="D226" s="13"/>
    </row>
    <row r="227" ht="12.75">
      <c r="D227" s="13"/>
    </row>
    <row r="228" ht="12.75">
      <c r="D228" s="13"/>
    </row>
    <row r="229" ht="12.75">
      <c r="D229" s="13"/>
    </row>
    <row r="230" ht="12.75">
      <c r="D230" s="13"/>
    </row>
    <row r="231" ht="12.75">
      <c r="D231" s="13"/>
    </row>
    <row r="232" ht="12.75">
      <c r="D232" s="13"/>
    </row>
    <row r="233" ht="12.75">
      <c r="D233" s="13"/>
    </row>
    <row r="234" ht="12.75">
      <c r="D234" s="13"/>
    </row>
    <row r="235" ht="12.75">
      <c r="D235" s="13"/>
    </row>
    <row r="236" ht="12.75">
      <c r="D236" s="13"/>
    </row>
    <row r="237" ht="12.75">
      <c r="D237" s="13"/>
    </row>
    <row r="238" ht="12.75">
      <c r="D238" s="13"/>
    </row>
    <row r="239" ht="12.75">
      <c r="D239" s="13"/>
    </row>
    <row r="240" ht="12.75">
      <c r="D240" s="13"/>
    </row>
    <row r="241" ht="12.75">
      <c r="D241" s="13"/>
    </row>
    <row r="242" ht="12.75">
      <c r="D242" s="13"/>
    </row>
    <row r="243" ht="12.75">
      <c r="D243" s="13"/>
    </row>
    <row r="244" ht="12.75">
      <c r="D244" s="13"/>
    </row>
    <row r="245" ht="12.75">
      <c r="D245" s="13"/>
    </row>
    <row r="246" ht="12.75">
      <c r="D246" s="13"/>
    </row>
    <row r="247" ht="12.75">
      <c r="D247" s="13"/>
    </row>
    <row r="248" ht="12.75">
      <c r="D248" s="13"/>
    </row>
    <row r="249" ht="12.75">
      <c r="D249" s="13"/>
    </row>
    <row r="250" ht="12.75">
      <c r="D250" s="13"/>
    </row>
    <row r="251" ht="12.75">
      <c r="D251" s="13"/>
    </row>
    <row r="252" ht="12.75">
      <c r="D252" s="13"/>
    </row>
    <row r="253" ht="12.75">
      <c r="D253" s="13"/>
    </row>
    <row r="254" ht="12.75">
      <c r="D254" s="13"/>
    </row>
    <row r="255" ht="12.75">
      <c r="D255" s="13"/>
    </row>
    <row r="256" ht="12.75">
      <c r="D256" s="13"/>
    </row>
    <row r="257" ht="12.75">
      <c r="D257" s="13"/>
    </row>
    <row r="258" ht="12.75">
      <c r="D258" s="13"/>
    </row>
    <row r="259" ht="12.75">
      <c r="D259" s="13"/>
    </row>
    <row r="260" ht="12.75">
      <c r="D260" s="13"/>
    </row>
    <row r="261" ht="12.75">
      <c r="D261" s="13"/>
    </row>
    <row r="262" ht="12.75">
      <c r="D262" s="13"/>
    </row>
    <row r="263" ht="12.75">
      <c r="D263" s="13"/>
    </row>
    <row r="264" ht="12.75">
      <c r="D264" s="13"/>
    </row>
    <row r="265" ht="12.75">
      <c r="D265" s="13"/>
    </row>
    <row r="266" ht="12.75">
      <c r="D266" s="13"/>
    </row>
    <row r="267" ht="12.75">
      <c r="D267" s="13"/>
    </row>
    <row r="268" ht="12.75">
      <c r="D268" s="13"/>
    </row>
    <row r="269" ht="12.75">
      <c r="D269" s="13"/>
    </row>
    <row r="270" ht="12.75">
      <c r="D270" s="13"/>
    </row>
    <row r="271" ht="12.75">
      <c r="D271" s="13"/>
    </row>
    <row r="272" ht="12.75">
      <c r="D272" s="13"/>
    </row>
    <row r="273" ht="12.75">
      <c r="D273" s="13"/>
    </row>
    <row r="274" ht="12.75">
      <c r="D274" s="13"/>
    </row>
    <row r="275" ht="12.75">
      <c r="D275" s="13"/>
    </row>
    <row r="276" ht="12.75">
      <c r="D276" s="13"/>
    </row>
    <row r="277" ht="12.75">
      <c r="D277" s="13"/>
    </row>
    <row r="278" ht="12.75">
      <c r="D278" s="13"/>
    </row>
    <row r="279" ht="12.75">
      <c r="D279" s="13"/>
    </row>
    <row r="280" ht="12.75">
      <c r="D280" s="13"/>
    </row>
    <row r="281" ht="12.75">
      <c r="D281" s="13"/>
    </row>
    <row r="282" ht="12.75">
      <c r="D282" s="13"/>
    </row>
    <row r="283" ht="12.75">
      <c r="D283" s="13"/>
    </row>
    <row r="284" ht="12.75">
      <c r="D284" s="13"/>
    </row>
    <row r="285" ht="12.75">
      <c r="D285" s="13"/>
    </row>
    <row r="286" ht="12.75">
      <c r="D286" s="13"/>
    </row>
    <row r="287" ht="12.75">
      <c r="D287" s="13"/>
    </row>
    <row r="288" ht="12.75">
      <c r="D288" s="13"/>
    </row>
    <row r="289" ht="12.75">
      <c r="D289" s="13"/>
    </row>
    <row r="290" ht="12.75">
      <c r="D290" s="13"/>
    </row>
    <row r="291" ht="12.75">
      <c r="D291" s="13"/>
    </row>
    <row r="292" ht="12.75">
      <c r="D292" s="13"/>
    </row>
    <row r="293" ht="12.75">
      <c r="D293" s="13"/>
    </row>
    <row r="294" ht="12.75">
      <c r="D294" s="13"/>
    </row>
    <row r="295" ht="12.75">
      <c r="D295" s="13"/>
    </row>
    <row r="296" ht="12.75">
      <c r="D296" s="13"/>
    </row>
    <row r="297" ht="12.75">
      <c r="D297" s="13"/>
    </row>
    <row r="298" ht="12.75">
      <c r="D298" s="13"/>
    </row>
    <row r="299" ht="12.75">
      <c r="D299" s="13"/>
    </row>
    <row r="300" ht="12.75">
      <c r="D300" s="13"/>
    </row>
    <row r="301" ht="12.75">
      <c r="D301" s="13"/>
    </row>
    <row r="302" ht="12.75">
      <c r="D302" s="13"/>
    </row>
    <row r="303" ht="12.75">
      <c r="D303" s="13"/>
    </row>
    <row r="304" ht="12.75">
      <c r="D304" s="13"/>
    </row>
    <row r="305" ht="12.75">
      <c r="D305" s="13"/>
    </row>
    <row r="306" ht="12.75">
      <c r="D306" s="13"/>
    </row>
    <row r="307" ht="12.75">
      <c r="D307" s="13"/>
    </row>
    <row r="308" ht="12.75">
      <c r="D308" s="13"/>
    </row>
    <row r="309" ht="12.75">
      <c r="D309" s="13"/>
    </row>
    <row r="310" ht="12.75">
      <c r="D310" s="13"/>
    </row>
    <row r="311" ht="12.75">
      <c r="D311" s="13"/>
    </row>
    <row r="312" ht="12.75">
      <c r="D312" s="13"/>
    </row>
    <row r="313" ht="12.75">
      <c r="D313" s="13"/>
    </row>
    <row r="314" ht="12.75">
      <c r="D314" s="13"/>
    </row>
    <row r="315" ht="12.75">
      <c r="D315" s="13"/>
    </row>
    <row r="316" ht="12.75">
      <c r="D316" s="13"/>
    </row>
    <row r="317" ht="12.75">
      <c r="D317" s="13"/>
    </row>
    <row r="318" ht="12.75">
      <c r="D318" s="13"/>
    </row>
    <row r="319" ht="12.75">
      <c r="D319" s="13"/>
    </row>
    <row r="320" ht="12.75">
      <c r="D320" s="13"/>
    </row>
    <row r="321" ht="12.75">
      <c r="D321" s="13"/>
    </row>
    <row r="322" ht="12.75">
      <c r="D322" s="13"/>
    </row>
    <row r="323" ht="12.75">
      <c r="D323" s="13"/>
    </row>
    <row r="324" ht="12.75">
      <c r="D324" s="13"/>
    </row>
    <row r="325" ht="12.75">
      <c r="D325" s="13"/>
    </row>
    <row r="326" ht="12.75">
      <c r="D326" s="13"/>
    </row>
    <row r="327" ht="12.75">
      <c r="D327" s="13"/>
    </row>
    <row r="328" ht="12.75">
      <c r="D328" s="13"/>
    </row>
    <row r="329" ht="12.75">
      <c r="D329" s="13"/>
    </row>
    <row r="330" ht="12.75">
      <c r="D330" s="13"/>
    </row>
    <row r="331" ht="12.75">
      <c r="D331" s="13"/>
    </row>
    <row r="332" ht="12.75">
      <c r="D332" s="13"/>
    </row>
    <row r="333" ht="12.75">
      <c r="D333" s="13"/>
    </row>
    <row r="334" ht="12.75">
      <c r="D334" s="13"/>
    </row>
    <row r="335" ht="12.75">
      <c r="D335" s="13"/>
    </row>
    <row r="336" ht="12.75">
      <c r="D336" s="13"/>
    </row>
    <row r="337" ht="12.75">
      <c r="D337" s="13"/>
    </row>
    <row r="338" ht="12.75">
      <c r="D338" s="13"/>
    </row>
    <row r="339" ht="12.75">
      <c r="D339" s="13"/>
    </row>
    <row r="340" ht="12.75">
      <c r="D340" s="13"/>
    </row>
    <row r="341" ht="12.75">
      <c r="D341" s="13"/>
    </row>
    <row r="342" ht="12.75">
      <c r="D342" s="13"/>
    </row>
    <row r="343" ht="12.75">
      <c r="D343" s="13"/>
    </row>
    <row r="344" ht="12.75">
      <c r="D344" s="13"/>
    </row>
    <row r="345" ht="12.75">
      <c r="D345" s="13"/>
    </row>
    <row r="346" ht="12.75">
      <c r="D346" s="13"/>
    </row>
    <row r="347" ht="12.75">
      <c r="D347" s="13"/>
    </row>
    <row r="348" ht="12.75">
      <c r="D348" s="13"/>
    </row>
    <row r="349" ht="12.75">
      <c r="D349" s="13"/>
    </row>
    <row r="350" ht="12.75">
      <c r="D350" s="13"/>
    </row>
    <row r="351" ht="12.75">
      <c r="D351" s="13"/>
    </row>
    <row r="352" ht="12.75">
      <c r="D352" s="13"/>
    </row>
    <row r="353" ht="12.75">
      <c r="D353" s="13"/>
    </row>
    <row r="354" ht="12.75">
      <c r="D354" s="13"/>
    </row>
    <row r="355" ht="12.75">
      <c r="D355" s="13"/>
    </row>
    <row r="356" ht="12.75">
      <c r="D356" s="13"/>
    </row>
    <row r="357" ht="12.75">
      <c r="D357" s="13"/>
    </row>
    <row r="358" ht="12.75">
      <c r="D358" s="13"/>
    </row>
    <row r="359" ht="12.75">
      <c r="D359" s="13"/>
    </row>
    <row r="360" ht="12.75">
      <c r="D360" s="13"/>
    </row>
    <row r="361" ht="12.75">
      <c r="D361" s="13"/>
    </row>
    <row r="362" ht="12.75">
      <c r="D362" s="13"/>
    </row>
    <row r="363" ht="12.75">
      <c r="D363" s="13"/>
    </row>
    <row r="364" ht="12.75">
      <c r="D364" s="13"/>
    </row>
    <row r="365" ht="12.75">
      <c r="D365" s="13"/>
    </row>
    <row r="366" ht="12.75">
      <c r="D366" s="13"/>
    </row>
    <row r="367" ht="12.75">
      <c r="D367" s="13"/>
    </row>
    <row r="368" ht="12.75">
      <c r="D368" s="13"/>
    </row>
    <row r="369" ht="12.75">
      <c r="D369" s="13"/>
    </row>
    <row r="370" ht="12.75">
      <c r="D370" s="13"/>
    </row>
    <row r="371" ht="12.75">
      <c r="D371" s="13"/>
    </row>
    <row r="372" ht="12.75">
      <c r="D372" s="13"/>
    </row>
    <row r="373" ht="12.75">
      <c r="D373" s="13"/>
    </row>
    <row r="374" ht="12.75">
      <c r="D374" s="13"/>
    </row>
    <row r="375" ht="12.75">
      <c r="D375" s="13"/>
    </row>
    <row r="376" ht="12.75">
      <c r="D376" s="13"/>
    </row>
    <row r="377" ht="12.75">
      <c r="D377" s="13"/>
    </row>
    <row r="378" ht="12.75">
      <c r="D378" s="13"/>
    </row>
    <row r="379" ht="12.75">
      <c r="D379" s="13"/>
    </row>
    <row r="380" ht="12.75">
      <c r="D380" s="13"/>
    </row>
    <row r="381" ht="12.75">
      <c r="D381" s="13"/>
    </row>
    <row r="382" ht="12.75">
      <c r="D382" s="13"/>
    </row>
    <row r="383" ht="12.75">
      <c r="D383" s="13"/>
    </row>
    <row r="384" ht="12.75">
      <c r="D384" s="13"/>
    </row>
    <row r="385" ht="12.75">
      <c r="D385" s="13"/>
    </row>
    <row r="386" ht="12.75">
      <c r="D386" s="13"/>
    </row>
    <row r="387" ht="12.75">
      <c r="D387" s="13"/>
    </row>
    <row r="388" ht="12.75">
      <c r="D388" s="13"/>
    </row>
    <row r="389" ht="12.75">
      <c r="D389" s="13"/>
    </row>
    <row r="390" ht="12.75">
      <c r="D390" s="13"/>
    </row>
    <row r="391" ht="12.75">
      <c r="D391" s="13"/>
    </row>
    <row r="392" ht="12.75">
      <c r="D392" s="13"/>
    </row>
    <row r="393" ht="12.75">
      <c r="D393" s="13"/>
    </row>
    <row r="394" ht="12.75">
      <c r="D394" s="13"/>
    </row>
    <row r="395" ht="12.75">
      <c r="D395" s="13"/>
    </row>
    <row r="396" ht="12.75">
      <c r="D396" s="13"/>
    </row>
    <row r="397" ht="12.75">
      <c r="D397" s="13"/>
    </row>
    <row r="398" ht="12.75">
      <c r="D398" s="13"/>
    </row>
    <row r="399" ht="12.75">
      <c r="D399" s="13"/>
    </row>
    <row r="400" ht="12.75">
      <c r="D400" s="13"/>
    </row>
    <row r="401" ht="12.75">
      <c r="D401" s="13"/>
    </row>
    <row r="402" ht="12.75">
      <c r="D402" s="13"/>
    </row>
    <row r="403" ht="12.75">
      <c r="D403" s="13"/>
    </row>
    <row r="404" ht="12.75">
      <c r="D404" s="13"/>
    </row>
    <row r="405" ht="12.75">
      <c r="D405" s="13"/>
    </row>
    <row r="406" ht="12.75">
      <c r="D406" s="13"/>
    </row>
    <row r="407" ht="12.75">
      <c r="D407" s="13"/>
    </row>
    <row r="408" ht="12.75">
      <c r="D408" s="13"/>
    </row>
    <row r="409" ht="12.75">
      <c r="D409" s="13"/>
    </row>
    <row r="410" ht="12.75">
      <c r="D410" s="13"/>
    </row>
    <row r="411" ht="12.75">
      <c r="D411" s="13"/>
    </row>
    <row r="412" ht="12.75">
      <c r="D412" s="13"/>
    </row>
    <row r="413" ht="12.75">
      <c r="D413" s="13"/>
    </row>
    <row r="414" ht="12.75">
      <c r="D414" s="13"/>
    </row>
    <row r="415" ht="12.75">
      <c r="D415" s="13"/>
    </row>
    <row r="416" ht="12.75">
      <c r="D416" s="13"/>
    </row>
    <row r="417" ht="12.75">
      <c r="D417" s="13"/>
    </row>
    <row r="418" ht="12.75">
      <c r="D418" s="13"/>
    </row>
    <row r="419" ht="12.75">
      <c r="D419" s="13"/>
    </row>
    <row r="420" ht="12.75">
      <c r="D420" s="13"/>
    </row>
    <row r="421" ht="12.75">
      <c r="D421" s="13"/>
    </row>
    <row r="422" ht="12.75">
      <c r="D422" s="13"/>
    </row>
    <row r="423" ht="12.75">
      <c r="D423" s="13"/>
    </row>
    <row r="424" ht="12.75">
      <c r="D424" s="13"/>
    </row>
    <row r="425" ht="12.75">
      <c r="D425" s="13"/>
    </row>
    <row r="426" ht="12.75">
      <c r="D426" s="13"/>
    </row>
    <row r="427" ht="12.75">
      <c r="D427" s="13"/>
    </row>
    <row r="428" ht="12.75">
      <c r="D428" s="13"/>
    </row>
    <row r="429" ht="12.75">
      <c r="D429" s="13"/>
    </row>
    <row r="430" ht="12.75">
      <c r="D430" s="13"/>
    </row>
    <row r="431" ht="12.75">
      <c r="D431" s="13"/>
    </row>
    <row r="432" ht="12.75">
      <c r="D432" s="13"/>
    </row>
    <row r="433" ht="12.75">
      <c r="D433" s="13"/>
    </row>
    <row r="434" ht="12.75">
      <c r="D434" s="13"/>
    </row>
    <row r="435" ht="12.75">
      <c r="D435" s="13"/>
    </row>
    <row r="436" ht="12.75">
      <c r="D436" s="13"/>
    </row>
    <row r="437" ht="12.75">
      <c r="D437" s="13"/>
    </row>
    <row r="438" ht="12.75">
      <c r="D438" s="13"/>
    </row>
    <row r="439" ht="12.75">
      <c r="D439" s="13"/>
    </row>
    <row r="440" ht="12.75">
      <c r="D440" s="13"/>
    </row>
    <row r="441" ht="12.75">
      <c r="D441" s="13"/>
    </row>
    <row r="442" ht="12.75">
      <c r="D442" s="13"/>
    </row>
    <row r="443" ht="12.75">
      <c r="D443" s="13"/>
    </row>
    <row r="444" ht="12.75">
      <c r="D444" s="13"/>
    </row>
    <row r="445" ht="12.75">
      <c r="D445" s="13"/>
    </row>
    <row r="446" ht="12.75">
      <c r="D446" s="13"/>
    </row>
    <row r="447" ht="12.75">
      <c r="D447" s="13"/>
    </row>
    <row r="448" ht="12.75">
      <c r="D448" s="13"/>
    </row>
    <row r="449" ht="12.75">
      <c r="D449" s="13"/>
    </row>
    <row r="450" ht="12.75">
      <c r="D450" s="13"/>
    </row>
    <row r="451" ht="12.75">
      <c r="D451" s="13"/>
    </row>
    <row r="452" ht="12.75">
      <c r="D452" s="13"/>
    </row>
    <row r="453" ht="12.75">
      <c r="D453" s="13"/>
    </row>
    <row r="454" ht="12.75">
      <c r="D454" s="13"/>
    </row>
    <row r="455" ht="12.75">
      <c r="D455" s="13"/>
    </row>
    <row r="456" ht="12.75">
      <c r="D456" s="13"/>
    </row>
    <row r="457" ht="12.75">
      <c r="D457" s="13"/>
    </row>
    <row r="458" ht="12.75">
      <c r="D458" s="13"/>
    </row>
    <row r="459" ht="12.75">
      <c r="D459" s="13"/>
    </row>
    <row r="460" ht="12.75">
      <c r="D460" s="13"/>
    </row>
    <row r="461" ht="12.75">
      <c r="D461" s="13"/>
    </row>
    <row r="462" ht="12.75">
      <c r="D462" s="13"/>
    </row>
    <row r="463" ht="12.75">
      <c r="D463" s="13"/>
    </row>
    <row r="464" ht="12.75">
      <c r="D464" s="13"/>
    </row>
    <row r="465" ht="12.75">
      <c r="D465" s="13"/>
    </row>
    <row r="466" ht="12.75">
      <c r="D466" s="13"/>
    </row>
    <row r="467" ht="12.75">
      <c r="D467" s="13"/>
    </row>
    <row r="468" ht="12.75">
      <c r="D468" s="13"/>
    </row>
    <row r="469" ht="12.75">
      <c r="D469" s="13"/>
    </row>
    <row r="470" ht="12.75">
      <c r="D470" s="13"/>
    </row>
    <row r="471" ht="12.75">
      <c r="D471" s="13"/>
    </row>
    <row r="472" ht="12.75">
      <c r="D472" s="13"/>
    </row>
    <row r="473" ht="12.75">
      <c r="D473" s="13"/>
    </row>
    <row r="474" ht="12.75">
      <c r="D474" s="13"/>
    </row>
    <row r="475" ht="12.75">
      <c r="D475" s="13"/>
    </row>
    <row r="476" ht="12.75">
      <c r="D476" s="13"/>
    </row>
    <row r="477" ht="12.75">
      <c r="D477" s="13"/>
    </row>
    <row r="478" ht="12.75">
      <c r="D478" s="13"/>
    </row>
    <row r="479" ht="12.75">
      <c r="D479" s="13"/>
    </row>
    <row r="480" ht="12.75">
      <c r="D480" s="13"/>
    </row>
    <row r="481" ht="12.75">
      <c r="D481" s="13"/>
    </row>
    <row r="482" ht="12.75">
      <c r="D482" s="13"/>
    </row>
    <row r="483" ht="12.75">
      <c r="D483" s="13"/>
    </row>
    <row r="484" ht="12.75">
      <c r="D484" s="13"/>
    </row>
    <row r="485" ht="12.75">
      <c r="D485" s="13"/>
    </row>
    <row r="486" ht="12.75">
      <c r="D486" s="13"/>
    </row>
    <row r="487" ht="12.75">
      <c r="D487" s="13"/>
    </row>
    <row r="488" ht="12.75">
      <c r="D488" s="13"/>
    </row>
    <row r="489" ht="12.75">
      <c r="D489" s="13"/>
    </row>
    <row r="490" ht="12.75">
      <c r="D490" s="13"/>
    </row>
    <row r="491" ht="12.75">
      <c r="D491" s="13"/>
    </row>
    <row r="492" ht="12.75">
      <c r="D492" s="13"/>
    </row>
    <row r="493" ht="12.75">
      <c r="D493" s="13"/>
    </row>
    <row r="494" ht="12.75">
      <c r="D494" s="13"/>
    </row>
    <row r="495" ht="12.75">
      <c r="D495" s="13"/>
    </row>
    <row r="496" ht="12.75">
      <c r="D496" s="13"/>
    </row>
    <row r="497" ht="12.75">
      <c r="D497" s="13"/>
    </row>
    <row r="498" ht="12.75">
      <c r="D498" s="13"/>
    </row>
    <row r="499" ht="12.75">
      <c r="D499" s="13"/>
    </row>
    <row r="500" ht="12.75">
      <c r="D500" s="13"/>
    </row>
    <row r="501" ht="12.75">
      <c r="D501" s="13"/>
    </row>
    <row r="502" ht="12.75">
      <c r="D502" s="13"/>
    </row>
    <row r="503" ht="12.75">
      <c r="D503" s="13"/>
    </row>
    <row r="504" ht="12.75">
      <c r="D504" s="13"/>
    </row>
    <row r="505" ht="12.75">
      <c r="D505" s="13"/>
    </row>
    <row r="506" ht="12.75">
      <c r="D506" s="13"/>
    </row>
    <row r="507" ht="12.75">
      <c r="D507" s="13"/>
    </row>
    <row r="508" ht="12.75">
      <c r="D508" s="13"/>
    </row>
    <row r="509" ht="12.75">
      <c r="D509" s="13"/>
    </row>
    <row r="510" ht="12.75">
      <c r="D510" s="13"/>
    </row>
    <row r="511" ht="12.75">
      <c r="D511" s="13"/>
    </row>
    <row r="512" ht="12.75">
      <c r="D512" s="13"/>
    </row>
    <row r="513" ht="12.75">
      <c r="D513" s="13"/>
    </row>
    <row r="514" ht="12.75">
      <c r="D514" s="13"/>
    </row>
    <row r="515" ht="12.75">
      <c r="D515" s="13"/>
    </row>
    <row r="516" ht="12.75">
      <c r="D516" s="13"/>
    </row>
    <row r="517" ht="12.75">
      <c r="D517" s="13"/>
    </row>
    <row r="518" ht="12.75">
      <c r="D518" s="13"/>
    </row>
    <row r="519" ht="12.75">
      <c r="D519" s="13"/>
    </row>
    <row r="520" ht="12.75">
      <c r="D520" s="13"/>
    </row>
    <row r="521" ht="12.75">
      <c r="D521" s="13"/>
    </row>
    <row r="522" ht="12.75">
      <c r="D522" s="13"/>
    </row>
    <row r="523" ht="12.75">
      <c r="D523" s="13"/>
    </row>
    <row r="524" ht="12.75">
      <c r="D524" s="13"/>
    </row>
    <row r="525" ht="12.75">
      <c r="D525" s="13"/>
    </row>
    <row r="526" ht="12.75">
      <c r="D526" s="13"/>
    </row>
    <row r="527" ht="12.75">
      <c r="D527" s="13"/>
    </row>
    <row r="528" ht="12.75">
      <c r="D528" s="13"/>
    </row>
    <row r="529" ht="12.75">
      <c r="D529" s="13"/>
    </row>
    <row r="530" ht="12.75">
      <c r="D530" s="13"/>
    </row>
    <row r="531" ht="12.75">
      <c r="D531" s="13"/>
    </row>
    <row r="532" ht="12.75">
      <c r="D532" s="13"/>
    </row>
    <row r="533" ht="12.75">
      <c r="D533" s="13"/>
    </row>
    <row r="534" ht="12.75">
      <c r="D534" s="13"/>
    </row>
    <row r="535" ht="12.75">
      <c r="D535" s="13"/>
    </row>
    <row r="536" ht="12.75">
      <c r="D536" s="13"/>
    </row>
    <row r="537" ht="12.75">
      <c r="D537" s="13"/>
    </row>
  </sheetData>
  <sheetProtection/>
  <mergeCells count="5">
    <mergeCell ref="D7:F7"/>
    <mergeCell ref="H7:J7"/>
    <mergeCell ref="A72:J73"/>
    <mergeCell ref="A64:J64"/>
    <mergeCell ref="A68:J69"/>
  </mergeCells>
  <printOptions/>
  <pageMargins left="0.748031496062992" right="0.354330708661417" top="0.551181102362205" bottom="0.62992125984252" header="0.511811023622047" footer="0.511811023622047"/>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K85"/>
  <sheetViews>
    <sheetView zoomScalePageLayoutView="0" workbookViewId="0" topLeftCell="A1">
      <selection activeCell="A1" sqref="A1:I81"/>
    </sheetView>
  </sheetViews>
  <sheetFormatPr defaultColWidth="9.140625" defaultRowHeight="12.75"/>
  <cols>
    <col min="1" max="1" width="3.57421875" style="0" customWidth="1"/>
    <col min="3" max="3" width="33.00390625" style="0" customWidth="1"/>
    <col min="4" max="4" width="20.140625" style="0" customWidth="1"/>
    <col min="5" max="5" width="10.28125" style="0" customWidth="1"/>
    <col min="6" max="6" width="19.421875" style="0" customWidth="1"/>
    <col min="7" max="7" width="15.00390625" style="0" bestFit="1" customWidth="1"/>
    <col min="8" max="8" width="14.00390625" style="0" bestFit="1" customWidth="1"/>
    <col min="9" max="9" width="11.8515625" style="0" customWidth="1"/>
    <col min="10" max="10" width="11.28125" style="0" bestFit="1" customWidth="1"/>
  </cols>
  <sheetData>
    <row r="1" ht="12.75">
      <c r="A1" s="1" t="s">
        <v>0</v>
      </c>
    </row>
    <row r="2" ht="12.75">
      <c r="A2" s="15" t="s">
        <v>80</v>
      </c>
    </row>
    <row r="3" ht="12.75">
      <c r="A3" s="16" t="s">
        <v>168</v>
      </c>
    </row>
    <row r="4" ht="12.75">
      <c r="A4" s="16"/>
    </row>
    <row r="5" ht="12.75">
      <c r="A5" t="s">
        <v>1</v>
      </c>
    </row>
    <row r="7" spans="4:6" ht="12.75">
      <c r="D7" s="8"/>
      <c r="E7" s="8"/>
      <c r="F7" s="8"/>
    </row>
    <row r="8" spans="4:6" ht="12.75">
      <c r="D8" s="1"/>
      <c r="E8" s="8"/>
      <c r="F8" s="8" t="s">
        <v>149</v>
      </c>
    </row>
    <row r="9" spans="4:6" ht="12.75">
      <c r="D9" s="8" t="s">
        <v>20</v>
      </c>
      <c r="E9" s="8"/>
      <c r="F9" s="8" t="s">
        <v>20</v>
      </c>
    </row>
    <row r="10" spans="4:6" ht="12.75">
      <c r="D10" s="26" t="s">
        <v>166</v>
      </c>
      <c r="E10" s="9"/>
      <c r="F10" s="26" t="s">
        <v>137</v>
      </c>
    </row>
    <row r="11" spans="2:6" ht="12.75">
      <c r="B11" s="27"/>
      <c r="D11" s="152" t="s">
        <v>21</v>
      </c>
      <c r="E11" s="4"/>
      <c r="F11" s="81" t="s">
        <v>22</v>
      </c>
    </row>
    <row r="12" spans="2:6" ht="0.75" customHeight="1" thickBot="1">
      <c r="B12" s="27"/>
      <c r="D12" s="82"/>
      <c r="E12" s="4"/>
      <c r="F12" s="82" t="s">
        <v>82</v>
      </c>
    </row>
    <row r="13" spans="2:6" ht="12.75">
      <c r="B13" s="28"/>
      <c r="D13" s="8" t="s">
        <v>8</v>
      </c>
      <c r="E13" s="8"/>
      <c r="F13" s="8" t="s">
        <v>8</v>
      </c>
    </row>
    <row r="14" spans="1:4" ht="12.75">
      <c r="A14" s="1" t="s">
        <v>55</v>
      </c>
      <c r="D14" s="15"/>
    </row>
    <row r="15" ht="12.75">
      <c r="D15" s="15"/>
    </row>
    <row r="16" spans="1:9" ht="12.75">
      <c r="A16" s="1" t="s">
        <v>56</v>
      </c>
      <c r="D16" s="15"/>
      <c r="I16" s="133"/>
    </row>
    <row r="17" spans="1:9" ht="12.75">
      <c r="A17" t="s">
        <v>65</v>
      </c>
      <c r="D17" s="136">
        <v>11190830</v>
      </c>
      <c r="E17" s="10"/>
      <c r="F17" s="10">
        <v>10237004</v>
      </c>
      <c r="H17" s="10"/>
      <c r="I17" s="134"/>
    </row>
    <row r="18" spans="1:9" ht="12.75">
      <c r="A18" t="s">
        <v>51</v>
      </c>
      <c r="D18" s="137">
        <v>406815</v>
      </c>
      <c r="E18" s="10"/>
      <c r="F18" s="10">
        <v>545835</v>
      </c>
      <c r="I18" s="89"/>
    </row>
    <row r="19" spans="1:6" ht="12.75">
      <c r="A19" s="29" t="s">
        <v>23</v>
      </c>
      <c r="D19" s="138">
        <v>2209793</v>
      </c>
      <c r="E19" s="10"/>
      <c r="F19" s="10">
        <v>2209793</v>
      </c>
    </row>
    <row r="20" spans="1:8" ht="12.75">
      <c r="A20" t="s">
        <v>132</v>
      </c>
      <c r="D20" s="139">
        <v>25566</v>
      </c>
      <c r="E20" s="10"/>
      <c r="F20" s="10">
        <v>26214</v>
      </c>
      <c r="H20" s="67"/>
    </row>
    <row r="21" spans="4:9" ht="12.75">
      <c r="D21" s="135">
        <f>SUM(D17:D20)</f>
        <v>13833004</v>
      </c>
      <c r="E21" s="10"/>
      <c r="F21" s="30">
        <f>SUM(F17:F20)</f>
        <v>13018846</v>
      </c>
      <c r="H21" s="10"/>
      <c r="I21" s="124"/>
    </row>
    <row r="22" spans="4:6" ht="12.75">
      <c r="D22" s="31"/>
      <c r="E22" s="10"/>
      <c r="F22" s="10"/>
    </row>
    <row r="23" spans="1:6" ht="12.75">
      <c r="A23" s="1" t="s">
        <v>57</v>
      </c>
      <c r="D23" s="31"/>
      <c r="E23" s="10"/>
      <c r="F23" s="31"/>
    </row>
    <row r="24" spans="1:6" ht="12.75">
      <c r="A24" t="s">
        <v>24</v>
      </c>
      <c r="D24" s="140">
        <v>1443192</v>
      </c>
      <c r="E24" s="10"/>
      <c r="F24" s="31">
        <v>1331776</v>
      </c>
    </row>
    <row r="25" spans="1:9" ht="12.75">
      <c r="A25" s="15" t="s">
        <v>81</v>
      </c>
      <c r="D25" s="42">
        <v>6676980</v>
      </c>
      <c r="E25" s="10"/>
      <c r="F25" s="31">
        <v>10581640</v>
      </c>
      <c r="I25" s="10"/>
    </row>
    <row r="26" spans="1:6" ht="12.75">
      <c r="A26" s="15" t="s">
        <v>117</v>
      </c>
      <c r="D26" s="141">
        <v>481060</v>
      </c>
      <c r="E26" s="10"/>
      <c r="F26" s="32">
        <v>563592</v>
      </c>
    </row>
    <row r="27" spans="1:6" ht="12.75">
      <c r="A27" s="15" t="s">
        <v>128</v>
      </c>
      <c r="D27" s="142">
        <v>3738196</v>
      </c>
      <c r="E27" s="10"/>
      <c r="F27" s="50">
        <v>618196</v>
      </c>
    </row>
    <row r="28" spans="1:9" s="3" customFormat="1" ht="12.75">
      <c r="A28" s="16" t="s">
        <v>108</v>
      </c>
      <c r="D28" s="143">
        <v>2032654</v>
      </c>
      <c r="F28" s="32">
        <v>5079869</v>
      </c>
      <c r="H28" s="71"/>
      <c r="I28" s="20"/>
    </row>
    <row r="29" spans="1:6" ht="12.75">
      <c r="A29" s="15" t="s">
        <v>109</v>
      </c>
      <c r="D29" s="144">
        <v>865806</v>
      </c>
      <c r="E29" s="20"/>
      <c r="F29" s="32">
        <v>1057082</v>
      </c>
    </row>
    <row r="30" spans="4:9" ht="12.75">
      <c r="D30" s="34">
        <f>SUM(D24:D29)</f>
        <v>15237888</v>
      </c>
      <c r="E30" s="20"/>
      <c r="F30" s="34">
        <f>SUM(F24:F29)</f>
        <v>19232155</v>
      </c>
      <c r="G30" s="10"/>
      <c r="H30" s="10"/>
      <c r="I30" s="10"/>
    </row>
    <row r="31" spans="4:6" ht="12.75">
      <c r="D31" s="32"/>
      <c r="E31" s="20"/>
      <c r="F31" s="32"/>
    </row>
    <row r="32" spans="1:6" ht="13.5" thickBot="1">
      <c r="A32" s="1" t="s">
        <v>52</v>
      </c>
      <c r="D32" s="153">
        <f>D21+D30</f>
        <v>29070892</v>
      </c>
      <c r="F32" s="69">
        <f>F30+F21</f>
        <v>32251001</v>
      </c>
    </row>
    <row r="33" spans="1:9" ht="13.5" thickTop="1">
      <c r="A33" s="15"/>
      <c r="D33" s="15"/>
      <c r="I33" s="10"/>
    </row>
    <row r="34" spans="1:9" ht="12.75">
      <c r="A34" s="15"/>
      <c r="D34" s="15"/>
      <c r="F34" s="20"/>
      <c r="G34" s="10"/>
      <c r="I34" s="10"/>
    </row>
    <row r="35" spans="1:9" ht="12.75">
      <c r="A35" s="15"/>
      <c r="D35" s="15"/>
      <c r="G35" s="10"/>
      <c r="I35" s="10"/>
    </row>
    <row r="36" spans="1:6" ht="12.75">
      <c r="A36" s="1" t="s">
        <v>53</v>
      </c>
      <c r="D36" s="32"/>
      <c r="E36" s="20"/>
      <c r="F36" s="20"/>
    </row>
    <row r="37" spans="1:6" ht="12.75">
      <c r="A37" s="15"/>
      <c r="D37" s="32"/>
      <c r="E37" s="20"/>
      <c r="F37" s="20"/>
    </row>
    <row r="38" spans="1:6" ht="12.75">
      <c r="A38" s="1" t="s">
        <v>83</v>
      </c>
      <c r="D38" s="32"/>
      <c r="E38" s="20"/>
      <c r="F38" s="20"/>
    </row>
    <row r="39" spans="1:8" ht="12.75">
      <c r="A39" t="s">
        <v>63</v>
      </c>
      <c r="D39" s="150">
        <v>32068305</v>
      </c>
      <c r="E39" s="20"/>
      <c r="F39" s="20">
        <v>29153005</v>
      </c>
      <c r="G39" s="67"/>
      <c r="H39" s="10"/>
    </row>
    <row r="40" spans="1:8" ht="12.75">
      <c r="A40" t="s">
        <v>64</v>
      </c>
      <c r="D40" s="151">
        <v>2977951</v>
      </c>
      <c r="E40" s="20"/>
      <c r="F40" s="20">
        <v>1603420</v>
      </c>
      <c r="G40" s="10"/>
      <c r="H40" s="10"/>
    </row>
    <row r="41" spans="1:6" ht="12.75">
      <c r="A41" s="15" t="s">
        <v>87</v>
      </c>
      <c r="D41" s="159">
        <v>-10708456</v>
      </c>
      <c r="E41" s="20"/>
      <c r="F41" s="20">
        <f>-8867723+574972</f>
        <v>-8292751</v>
      </c>
    </row>
    <row r="42" spans="1:7" ht="12.75">
      <c r="A42" s="15"/>
      <c r="D42" s="154">
        <f>SUM(D39:D41)</f>
        <v>24337800</v>
      </c>
      <c r="E42" s="35"/>
      <c r="F42" s="72">
        <f>SUM(F39:F41)</f>
        <v>22463674</v>
      </c>
      <c r="G42" s="10"/>
    </row>
    <row r="43" spans="4:6" ht="5.25" customHeight="1">
      <c r="D43" s="155"/>
      <c r="E43" s="35"/>
      <c r="F43" s="35"/>
    </row>
    <row r="44" spans="1:6" ht="12.75">
      <c r="A44" s="15" t="s">
        <v>90</v>
      </c>
      <c r="D44" s="156">
        <v>0</v>
      </c>
      <c r="E44" s="35"/>
      <c r="F44" s="116">
        <f>QRSTE!O26</f>
        <v>0</v>
      </c>
    </row>
    <row r="45" spans="1:6" ht="5.25" customHeight="1">
      <c r="A45" s="15"/>
      <c r="D45" s="155"/>
      <c r="E45" s="35"/>
      <c r="F45" s="35"/>
    </row>
    <row r="46" spans="1:6" ht="12.75">
      <c r="A46" s="1" t="s">
        <v>58</v>
      </c>
      <c r="D46" s="34">
        <f>SUM(D42:D45)</f>
        <v>24337800</v>
      </c>
      <c r="E46" s="35"/>
      <c r="F46" s="57">
        <f>SUM(F42:F45)</f>
        <v>22463674</v>
      </c>
    </row>
    <row r="47" spans="1:6" ht="12.75">
      <c r="A47" s="15"/>
      <c r="D47" s="155"/>
      <c r="E47" s="35"/>
      <c r="F47" s="35"/>
    </row>
    <row r="48" spans="1:6" ht="12.75">
      <c r="A48" s="1" t="s">
        <v>59</v>
      </c>
      <c r="D48" s="155"/>
      <c r="E48" s="35"/>
      <c r="F48" s="35"/>
    </row>
    <row r="49" spans="1:9" ht="12.75">
      <c r="A49" s="1" t="s">
        <v>60</v>
      </c>
      <c r="D49" s="32"/>
      <c r="E49" s="20"/>
      <c r="F49" s="20"/>
      <c r="I49" s="145"/>
    </row>
    <row r="50" spans="1:8" ht="12.75">
      <c r="A50" t="s">
        <v>101</v>
      </c>
      <c r="D50" s="32">
        <v>576514</v>
      </c>
      <c r="E50" s="20"/>
      <c r="F50" s="20">
        <f>4760068+632324</f>
        <v>5392392</v>
      </c>
      <c r="G50" s="10"/>
      <c r="H50" s="10"/>
    </row>
    <row r="51" spans="4:7" ht="12.75">
      <c r="D51" s="34">
        <f>SUM(D50:D50)</f>
        <v>576514</v>
      </c>
      <c r="E51" s="20"/>
      <c r="F51" s="57">
        <f>SUM(F50:F50)</f>
        <v>5392392</v>
      </c>
      <c r="G51" s="10"/>
    </row>
    <row r="52" spans="4:8" ht="12.75">
      <c r="D52" s="155"/>
      <c r="E52" s="20"/>
      <c r="F52" s="35"/>
      <c r="H52" s="10"/>
    </row>
    <row r="53" spans="1:6" ht="12.75">
      <c r="A53" s="1" t="s">
        <v>61</v>
      </c>
      <c r="D53" s="32"/>
      <c r="E53" s="20"/>
      <c r="F53" s="32"/>
    </row>
    <row r="54" spans="1:9" ht="12.75">
      <c r="A54" s="15" t="s">
        <v>91</v>
      </c>
      <c r="D54" s="42">
        <v>4007258</v>
      </c>
      <c r="E54" s="20"/>
      <c r="F54" s="32">
        <f>3950937+4816</f>
        <v>3955753</v>
      </c>
      <c r="H54" s="10"/>
      <c r="I54" s="146"/>
    </row>
    <row r="55" spans="1:9" s="3" customFormat="1" ht="12.75">
      <c r="A55" s="3" t="s">
        <v>50</v>
      </c>
      <c r="D55" s="148">
        <v>5055</v>
      </c>
      <c r="E55" s="20"/>
      <c r="F55" s="32">
        <v>5055</v>
      </c>
      <c r="I55" s="147"/>
    </row>
    <row r="56" spans="1:9" s="3" customFormat="1" ht="12.75">
      <c r="A56" s="3" t="s">
        <v>25</v>
      </c>
      <c r="D56" s="149">
        <v>24036</v>
      </c>
      <c r="E56" s="20"/>
      <c r="F56" s="32">
        <v>163454</v>
      </c>
      <c r="G56" s="20"/>
      <c r="I56" s="71"/>
    </row>
    <row r="57" spans="1:9" ht="12.75">
      <c r="A57" s="15" t="s">
        <v>102</v>
      </c>
      <c r="D57" s="42">
        <v>120229</v>
      </c>
      <c r="E57" s="20"/>
      <c r="F57" s="32">
        <v>270673</v>
      </c>
      <c r="G57" s="10"/>
      <c r="I57" s="11"/>
    </row>
    <row r="58" spans="4:9" ht="12.75">
      <c r="D58" s="34">
        <f>SUM(D54:D57)</f>
        <v>4156578</v>
      </c>
      <c r="E58" s="20"/>
      <c r="F58" s="34">
        <f>SUM(F54:F57)</f>
        <v>4394935</v>
      </c>
      <c r="G58" s="89"/>
      <c r="I58" s="11"/>
    </row>
    <row r="59" spans="4:10" ht="12.75">
      <c r="D59" s="155"/>
      <c r="E59" s="20"/>
      <c r="F59" s="35"/>
      <c r="I59" s="160"/>
      <c r="J59" s="10"/>
    </row>
    <row r="60" spans="1:10" ht="12.75">
      <c r="A60" s="1" t="s">
        <v>62</v>
      </c>
      <c r="D60" s="157">
        <f>D58+D51</f>
        <v>4733092</v>
      </c>
      <c r="E60" s="20"/>
      <c r="F60" s="58">
        <f>F58+F51</f>
        <v>9787327</v>
      </c>
      <c r="I60" s="160"/>
      <c r="J60" s="89"/>
    </row>
    <row r="61" spans="4:9" ht="12.75">
      <c r="D61" s="155"/>
      <c r="E61" s="20"/>
      <c r="F61" s="35"/>
      <c r="I61" s="160"/>
    </row>
    <row r="62" spans="1:8" ht="13.5" thickBot="1">
      <c r="A62" s="1" t="s">
        <v>54</v>
      </c>
      <c r="D62" s="158">
        <f>D60+D46</f>
        <v>29070892</v>
      </c>
      <c r="E62" s="20"/>
      <c r="F62" s="70">
        <f>F60+F46</f>
        <v>32251001</v>
      </c>
      <c r="G62" s="67"/>
      <c r="H62" s="10"/>
    </row>
    <row r="63" spans="4:6" ht="13.5" thickTop="1">
      <c r="D63" s="59"/>
      <c r="E63" s="20"/>
      <c r="F63" s="35"/>
    </row>
    <row r="64" spans="4:6" ht="12.75">
      <c r="D64" s="59"/>
      <c r="E64" s="20"/>
      <c r="F64" s="35"/>
    </row>
    <row r="65" spans="4:6" ht="12.75">
      <c r="D65" s="59"/>
      <c r="E65" s="20"/>
      <c r="F65" s="35"/>
    </row>
    <row r="66" spans="4:6" ht="12.75">
      <c r="D66" s="59"/>
      <c r="E66" s="20"/>
      <c r="F66" s="35"/>
    </row>
    <row r="67" spans="4:6" ht="12.75">
      <c r="D67" s="35"/>
      <c r="E67" s="20"/>
      <c r="F67" s="35"/>
    </row>
    <row r="68" spans="1:8" ht="12.75">
      <c r="A68" t="s">
        <v>26</v>
      </c>
      <c r="D68" s="20">
        <f>D39*10</f>
        <v>320683050</v>
      </c>
      <c r="E68" s="20"/>
      <c r="F68" s="20">
        <f>29153005*10</f>
        <v>291530050</v>
      </c>
      <c r="H68" s="124"/>
    </row>
    <row r="69" spans="1:6" ht="12.75">
      <c r="A69" s="1" t="s">
        <v>27</v>
      </c>
      <c r="B69" s="1"/>
      <c r="D69" s="20"/>
      <c r="E69" s="20"/>
      <c r="F69" s="20"/>
    </row>
    <row r="70" spans="1:6" ht="12.75">
      <c r="A70" s="1" t="s">
        <v>28</v>
      </c>
      <c r="B70" s="1"/>
      <c r="D70" s="36">
        <f>(D42)/D68*100</f>
        <v>7.589362768004109</v>
      </c>
      <c r="E70" s="20"/>
      <c r="F70" s="36">
        <f>(F42)/F68*100</f>
        <v>7.705440313957343</v>
      </c>
    </row>
    <row r="71" spans="4:6" ht="12.75">
      <c r="D71" s="20"/>
      <c r="E71" s="20"/>
      <c r="F71" s="10"/>
    </row>
    <row r="72" spans="4:6" ht="12.75">
      <c r="D72" s="20"/>
      <c r="E72" s="20"/>
      <c r="F72" s="10"/>
    </row>
    <row r="73" spans="2:6" ht="12.75">
      <c r="B73" s="53" t="s">
        <v>19</v>
      </c>
      <c r="D73" s="20"/>
      <c r="E73" s="20"/>
      <c r="F73" s="10"/>
    </row>
    <row r="74" spans="4:6" ht="12.75">
      <c r="D74" s="20"/>
      <c r="E74" s="20"/>
      <c r="F74" s="10"/>
    </row>
    <row r="75" spans="1:11" ht="12.75" customHeight="1">
      <c r="A75" s="54" t="s">
        <v>29</v>
      </c>
      <c r="B75" s="167" t="s">
        <v>157</v>
      </c>
      <c r="C75" s="167"/>
      <c r="D75" s="167"/>
      <c r="E75" s="167"/>
      <c r="F75" s="167"/>
      <c r="G75" s="167"/>
      <c r="H75" s="167"/>
      <c r="I75" s="167"/>
      <c r="J75" s="37"/>
      <c r="K75" s="37"/>
    </row>
    <row r="76" spans="1:11" ht="16.5" customHeight="1">
      <c r="A76" s="23"/>
      <c r="B76" s="167"/>
      <c r="C76" s="167"/>
      <c r="D76" s="167"/>
      <c r="E76" s="167"/>
      <c r="F76" s="167"/>
      <c r="G76" s="167"/>
      <c r="H76" s="167"/>
      <c r="I76" s="167"/>
      <c r="J76" s="37"/>
      <c r="K76" s="37"/>
    </row>
    <row r="77" spans="1:9" ht="12.75">
      <c r="A77" s="23"/>
      <c r="B77" s="23"/>
      <c r="C77" s="23"/>
      <c r="D77" s="24"/>
      <c r="E77" s="24"/>
      <c r="F77" s="24"/>
      <c r="G77" s="23"/>
      <c r="H77" s="23"/>
      <c r="I77" s="23"/>
    </row>
    <row r="78" spans="1:9" ht="12.75">
      <c r="A78" s="23" t="s">
        <v>29</v>
      </c>
      <c r="B78" s="169" t="s">
        <v>171</v>
      </c>
      <c r="C78" s="169"/>
      <c r="D78" s="169"/>
      <c r="E78" s="169"/>
      <c r="F78" s="169"/>
      <c r="G78" s="169"/>
      <c r="H78" s="169"/>
      <c r="I78" s="169"/>
    </row>
    <row r="79" spans="1:9" ht="12.75">
      <c r="A79" s="23" t="s">
        <v>29</v>
      </c>
      <c r="B79" s="169"/>
      <c r="C79" s="169"/>
      <c r="D79" s="169"/>
      <c r="E79" s="169"/>
      <c r="F79" s="169"/>
      <c r="G79" s="169"/>
      <c r="H79" s="169"/>
      <c r="I79" s="169"/>
    </row>
    <row r="80" spans="1:9" ht="12.75">
      <c r="A80" s="23" t="s">
        <v>29</v>
      </c>
      <c r="B80" s="169"/>
      <c r="C80" s="169"/>
      <c r="D80" s="169"/>
      <c r="E80" s="169"/>
      <c r="F80" s="169"/>
      <c r="G80" s="169"/>
      <c r="H80" s="169"/>
      <c r="I80" s="169"/>
    </row>
    <row r="81" spans="1:9" ht="14.25" customHeight="1">
      <c r="A81" s="23"/>
      <c r="B81" s="23"/>
      <c r="C81" s="23"/>
      <c r="D81" s="24"/>
      <c r="E81" s="24"/>
      <c r="F81" s="24"/>
      <c r="G81" s="23"/>
      <c r="H81" s="23"/>
      <c r="I81" s="23"/>
    </row>
    <row r="82" spans="1:10" ht="12.75">
      <c r="A82" s="38"/>
      <c r="I82" s="2"/>
      <c r="J82" s="2"/>
    </row>
    <row r="83" spans="9:10" ht="12.75">
      <c r="I83" s="2"/>
      <c r="J83" s="155"/>
    </row>
    <row r="84" spans="9:10" ht="15.75" customHeight="1">
      <c r="I84" s="2"/>
      <c r="J84" s="2"/>
    </row>
    <row r="85" spans="9:10" ht="12.75">
      <c r="I85" s="2"/>
      <c r="J85" s="2"/>
    </row>
  </sheetData>
  <sheetProtection formatCells="0" formatColumns="0" formatRows="0" insertColumns="0" insertRows="0" insertHyperlinks="0" deleteColumns="0" deleteRows="0" sort="0" autoFilter="0" pivotTables="0"/>
  <mergeCells count="2">
    <mergeCell ref="B75:I76"/>
    <mergeCell ref="B78:I80"/>
  </mergeCells>
  <printOptions/>
  <pageMargins left="0.62992125984252" right="0.511811023622047" top="0.551181102362205" bottom="0.511811023622047" header="0.511811023622047" footer="0.511811023622047"/>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R39"/>
  <sheetViews>
    <sheetView zoomScalePageLayoutView="0" workbookViewId="0" topLeftCell="C12">
      <selection activeCell="A1" sqref="A1:Q38"/>
    </sheetView>
  </sheetViews>
  <sheetFormatPr defaultColWidth="9.140625" defaultRowHeight="12.75"/>
  <cols>
    <col min="2" max="2" width="25.421875" style="0" customWidth="1"/>
    <col min="3" max="3" width="11.4218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2.57421875" style="0" customWidth="1"/>
    <col min="12" max="12" width="1.7109375" style="0" customWidth="1"/>
    <col min="13" max="13" width="12.8515625" style="0" customWidth="1"/>
    <col min="14" max="14" width="1.7109375" style="0" customWidth="1"/>
    <col min="15" max="15" width="10.421875" style="0" customWidth="1"/>
    <col min="16" max="16" width="1.7109375" style="2" customWidth="1"/>
    <col min="17" max="17" width="11.7109375" style="0" customWidth="1"/>
    <col min="18" max="18" width="11.28125" style="0" bestFit="1" customWidth="1"/>
  </cols>
  <sheetData>
    <row r="1" ht="12.75">
      <c r="A1" s="1" t="s">
        <v>0</v>
      </c>
    </row>
    <row r="2" ht="12.75">
      <c r="A2" t="s">
        <v>30</v>
      </c>
    </row>
    <row r="3" ht="12.75">
      <c r="A3" s="3" t="str">
        <f>QRIS!A3</f>
        <v>FOR THE SECOND QUARTER ENDED 30 JUNE 2012 </v>
      </c>
    </row>
    <row r="4" ht="12.75">
      <c r="A4" s="3"/>
    </row>
    <row r="5" spans="1:15" ht="12.75">
      <c r="A5" t="s">
        <v>1</v>
      </c>
      <c r="O5" s="89"/>
    </row>
    <row r="6" ht="12" customHeight="1"/>
    <row r="7" ht="12" customHeight="1"/>
    <row r="8" ht="12" customHeight="1">
      <c r="C8" s="37" t="s">
        <v>84</v>
      </c>
    </row>
    <row r="9" spans="3:16" s="15" customFormat="1" ht="12.75">
      <c r="C9" s="37" t="s">
        <v>85</v>
      </c>
      <c r="F9" s="37"/>
      <c r="G9" s="37"/>
      <c r="K9" s="39" t="s">
        <v>31</v>
      </c>
      <c r="P9" s="45"/>
    </row>
    <row r="10" spans="3:16" s="15" customFormat="1" ht="12.75">
      <c r="C10" s="37"/>
      <c r="F10" s="37"/>
      <c r="G10" s="37"/>
      <c r="K10" s="39"/>
      <c r="P10" s="45"/>
    </row>
    <row r="11" spans="5:16" s="15" customFormat="1" ht="12.75">
      <c r="E11" s="37"/>
      <c r="F11" s="37"/>
      <c r="G11" s="37"/>
      <c r="I11" s="40" t="s">
        <v>66</v>
      </c>
      <c r="K11" s="40" t="s">
        <v>33</v>
      </c>
      <c r="P11" s="45"/>
    </row>
    <row r="12" spans="5:16" s="15" customFormat="1" ht="12.75">
      <c r="E12" s="37"/>
      <c r="F12" s="37"/>
      <c r="G12" s="37"/>
      <c r="I12" s="40" t="s">
        <v>67</v>
      </c>
      <c r="K12" s="40" t="s">
        <v>112</v>
      </c>
      <c r="O12" s="40" t="s">
        <v>88</v>
      </c>
      <c r="P12" s="83"/>
    </row>
    <row r="13" spans="3:17" s="15" customFormat="1" ht="12.75">
      <c r="C13" s="40" t="s">
        <v>32</v>
      </c>
      <c r="D13" s="40"/>
      <c r="E13" s="40" t="s">
        <v>32</v>
      </c>
      <c r="F13" s="40"/>
      <c r="G13" s="61" t="s">
        <v>48</v>
      </c>
      <c r="H13" s="40"/>
      <c r="I13" s="61" t="s">
        <v>68</v>
      </c>
      <c r="J13" s="40"/>
      <c r="K13" s="40" t="s">
        <v>113</v>
      </c>
      <c r="L13" s="40"/>
      <c r="M13" s="40"/>
      <c r="O13" s="40" t="s">
        <v>103</v>
      </c>
      <c r="P13" s="83"/>
      <c r="Q13" s="83" t="s">
        <v>89</v>
      </c>
    </row>
    <row r="14" spans="3:17" s="15" customFormat="1" ht="13.5" thickBot="1">
      <c r="C14" s="41" t="s">
        <v>34</v>
      </c>
      <c r="D14" s="40"/>
      <c r="E14" s="41" t="s">
        <v>35</v>
      </c>
      <c r="F14" s="40"/>
      <c r="G14" s="62" t="s">
        <v>49</v>
      </c>
      <c r="H14" s="40"/>
      <c r="I14" s="62" t="s">
        <v>49</v>
      </c>
      <c r="J14" s="40"/>
      <c r="K14" s="41" t="s">
        <v>116</v>
      </c>
      <c r="L14" s="40"/>
      <c r="M14" s="41" t="s">
        <v>36</v>
      </c>
      <c r="O14" s="41" t="s">
        <v>104</v>
      </c>
      <c r="P14" s="83"/>
      <c r="Q14" s="84" t="s">
        <v>105</v>
      </c>
    </row>
    <row r="15" spans="3:17" s="15" customFormat="1" ht="12.75">
      <c r="C15" s="8" t="s">
        <v>8</v>
      </c>
      <c r="D15" s="8"/>
      <c r="E15" s="8" t="s">
        <v>8</v>
      </c>
      <c r="F15" s="8"/>
      <c r="G15" s="8" t="s">
        <v>8</v>
      </c>
      <c r="H15" s="8"/>
      <c r="I15" s="8" t="s">
        <v>8</v>
      </c>
      <c r="J15" s="8"/>
      <c r="K15" s="8" t="s">
        <v>8</v>
      </c>
      <c r="L15" s="8"/>
      <c r="M15" s="8" t="s">
        <v>8</v>
      </c>
      <c r="N15" s="1"/>
      <c r="O15" s="8" t="s">
        <v>8</v>
      </c>
      <c r="P15" s="9"/>
      <c r="Q15" s="8" t="s">
        <v>8</v>
      </c>
    </row>
    <row r="16" spans="3:16" s="15" customFormat="1" ht="12.75">
      <c r="C16" s="40"/>
      <c r="D16" s="40"/>
      <c r="E16" s="40"/>
      <c r="F16" s="40"/>
      <c r="G16" s="40"/>
      <c r="H16" s="40"/>
      <c r="I16" s="40"/>
      <c r="J16" s="40"/>
      <c r="K16" s="40"/>
      <c r="L16" s="40"/>
      <c r="M16" s="40"/>
      <c r="P16" s="45"/>
    </row>
    <row r="17" spans="3:16" s="15" customFormat="1" ht="12.75">
      <c r="C17" s="40"/>
      <c r="D17" s="40"/>
      <c r="E17" s="40"/>
      <c r="F17" s="40"/>
      <c r="G17" s="40"/>
      <c r="H17" s="40"/>
      <c r="I17" s="40"/>
      <c r="J17" s="40"/>
      <c r="K17" s="40"/>
      <c r="L17" s="40"/>
      <c r="M17" s="40"/>
      <c r="P17" s="45"/>
    </row>
    <row r="18" spans="1:17" s="15" customFormat="1" ht="12.75">
      <c r="A18" s="33" t="s">
        <v>150</v>
      </c>
      <c r="C18" s="31">
        <v>29153005</v>
      </c>
      <c r="D18" s="31"/>
      <c r="E18" s="42">
        <v>1603420</v>
      </c>
      <c r="F18" s="42"/>
      <c r="G18" s="42">
        <v>574972</v>
      </c>
      <c r="H18" s="42"/>
      <c r="I18" s="42">
        <v>0</v>
      </c>
      <c r="J18" s="42"/>
      <c r="K18" s="31">
        <v>-8867723</v>
      </c>
      <c r="L18" s="42"/>
      <c r="M18" s="43">
        <f>SUM(C18:K18)</f>
        <v>22463674</v>
      </c>
      <c r="O18" s="42">
        <v>0</v>
      </c>
      <c r="P18" s="45"/>
      <c r="Q18" s="88">
        <f>SUM(M18:O18)</f>
        <v>22463674</v>
      </c>
    </row>
    <row r="19" spans="1:17" s="15" customFormat="1" ht="12.75">
      <c r="A19" s="63"/>
      <c r="C19" s="50"/>
      <c r="D19" s="43"/>
      <c r="E19" s="50"/>
      <c r="F19" s="43"/>
      <c r="G19" s="43"/>
      <c r="H19" s="43"/>
      <c r="I19" s="43"/>
      <c r="J19" s="43"/>
      <c r="K19" s="43"/>
      <c r="L19" s="43"/>
      <c r="M19" s="43"/>
      <c r="P19" s="45"/>
      <c r="Q19" s="88"/>
    </row>
    <row r="20" spans="1:17" s="15" customFormat="1" ht="12.75">
      <c r="A20" s="33" t="s">
        <v>114</v>
      </c>
      <c r="C20" s="31">
        <v>2915300</v>
      </c>
      <c r="D20" s="31"/>
      <c r="E20" s="42">
        <v>1457650</v>
      </c>
      <c r="F20" s="42"/>
      <c r="G20" s="42">
        <v>0</v>
      </c>
      <c r="H20" s="42"/>
      <c r="I20" s="42">
        <v>0</v>
      </c>
      <c r="J20" s="42"/>
      <c r="K20" s="42">
        <v>0</v>
      </c>
      <c r="L20" s="42"/>
      <c r="M20" s="43">
        <f>SUM(C20:K20)</f>
        <v>4372950</v>
      </c>
      <c r="O20" s="42">
        <v>0</v>
      </c>
      <c r="P20" s="45"/>
      <c r="Q20" s="42">
        <f>SUM(M20:O20)</f>
        <v>4372950</v>
      </c>
    </row>
    <row r="21" spans="1:17" s="15" customFormat="1" ht="12.75">
      <c r="A21" s="33"/>
      <c r="C21" s="31"/>
      <c r="D21" s="31"/>
      <c r="E21" s="42"/>
      <c r="F21" s="42"/>
      <c r="G21" s="42"/>
      <c r="H21" s="42"/>
      <c r="I21" s="42"/>
      <c r="J21" s="42"/>
      <c r="K21" s="42"/>
      <c r="L21" s="42"/>
      <c r="M21" s="43"/>
      <c r="O21" s="42"/>
      <c r="P21" s="45"/>
      <c r="Q21" s="42"/>
    </row>
    <row r="22" spans="1:17" s="15" customFormat="1" ht="12.75">
      <c r="A22" s="44" t="s">
        <v>115</v>
      </c>
      <c r="C22" s="33">
        <v>0</v>
      </c>
      <c r="D22" s="31"/>
      <c r="E22" s="50">
        <v>-83119</v>
      </c>
      <c r="F22" s="42"/>
      <c r="G22" s="42">
        <v>0</v>
      </c>
      <c r="H22" s="42"/>
      <c r="I22" s="42">
        <v>0</v>
      </c>
      <c r="J22" s="42"/>
      <c r="K22" s="42">
        <v>0</v>
      </c>
      <c r="L22" s="42"/>
      <c r="M22" s="43">
        <f>SUM(C22:K22)</f>
        <v>-83119</v>
      </c>
      <c r="O22" s="42">
        <v>0</v>
      </c>
      <c r="P22" s="45"/>
      <c r="Q22" s="42">
        <f>SUM(M22:O22)</f>
        <v>-83119</v>
      </c>
    </row>
    <row r="23" spans="1:17" s="15" customFormat="1" ht="12.75">
      <c r="A23" s="44"/>
      <c r="C23" s="33"/>
      <c r="D23" s="31"/>
      <c r="E23" s="42"/>
      <c r="F23" s="42"/>
      <c r="G23" s="42"/>
      <c r="H23" s="42"/>
      <c r="I23" s="42"/>
      <c r="J23" s="42"/>
      <c r="K23" s="42"/>
      <c r="L23" s="42"/>
      <c r="M23" s="43"/>
      <c r="O23" s="42"/>
      <c r="P23" s="45"/>
      <c r="Q23" s="42"/>
    </row>
    <row r="24" spans="1:17" s="16" customFormat="1" ht="12.75">
      <c r="A24" s="44" t="s">
        <v>86</v>
      </c>
      <c r="C24" s="50">
        <v>0</v>
      </c>
      <c r="D24" s="113"/>
      <c r="E24" s="50">
        <v>0</v>
      </c>
      <c r="F24" s="113"/>
      <c r="G24" s="113">
        <v>0</v>
      </c>
      <c r="H24" s="113"/>
      <c r="I24" s="113">
        <v>0</v>
      </c>
      <c r="J24" s="113"/>
      <c r="K24" s="113">
        <f>QRIS!H56</f>
        <v>-2415705</v>
      </c>
      <c r="L24" s="113"/>
      <c r="M24" s="113">
        <f>SUM(C24:K24)</f>
        <v>-2415705</v>
      </c>
      <c r="O24" s="50">
        <v>0</v>
      </c>
      <c r="P24" s="114"/>
      <c r="Q24" s="115">
        <f>SUM(M24:O24)</f>
        <v>-2415705</v>
      </c>
    </row>
    <row r="25" spans="1:17" s="15" customFormat="1" ht="12.75">
      <c r="A25" s="33"/>
      <c r="C25" s="64"/>
      <c r="D25" s="64"/>
      <c r="E25" s="64"/>
      <c r="F25" s="64"/>
      <c r="G25" s="64"/>
      <c r="H25" s="64"/>
      <c r="I25" s="64"/>
      <c r="J25" s="64"/>
      <c r="K25" s="64"/>
      <c r="L25" s="64"/>
      <c r="M25" s="64"/>
      <c r="N25" s="86"/>
      <c r="O25" s="86"/>
      <c r="P25" s="86"/>
      <c r="Q25" s="86"/>
    </row>
    <row r="26" spans="1:17" s="15" customFormat="1" ht="13.5" thickBot="1">
      <c r="A26" s="33" t="s">
        <v>173</v>
      </c>
      <c r="C26" s="73">
        <f>SUM(C18:C25)</f>
        <v>32068305</v>
      </c>
      <c r="D26" s="50"/>
      <c r="E26" s="73">
        <f>SUM(E18:E25)</f>
        <v>2977951</v>
      </c>
      <c r="F26" s="50"/>
      <c r="G26" s="73">
        <f>SUM(G18:G25)</f>
        <v>574972</v>
      </c>
      <c r="H26" s="50"/>
      <c r="I26" s="73">
        <f>SUM(I18:I25)</f>
        <v>0</v>
      </c>
      <c r="J26" s="50"/>
      <c r="K26" s="73">
        <f>SUM(K18:K25)</f>
        <v>-11283428</v>
      </c>
      <c r="L26" s="50"/>
      <c r="M26" s="85">
        <f>SUM(M18:M25)</f>
        <v>24337800</v>
      </c>
      <c r="O26" s="51">
        <f>SUM(O18:O25)</f>
        <v>0</v>
      </c>
      <c r="P26" s="45"/>
      <c r="Q26" s="87">
        <f>SUM(Q18:Q25)</f>
        <v>24337800</v>
      </c>
    </row>
    <row r="27" spans="1:16" s="15" customFormat="1" ht="13.5" thickTop="1">
      <c r="A27" s="33"/>
      <c r="C27" s="42"/>
      <c r="D27" s="42"/>
      <c r="E27" s="42"/>
      <c r="F27" s="42"/>
      <c r="G27" s="42"/>
      <c r="H27" s="42"/>
      <c r="I27" s="42"/>
      <c r="J27" s="42"/>
      <c r="K27" s="42"/>
      <c r="L27" s="42"/>
      <c r="M27" s="42"/>
      <c r="P27" s="45"/>
    </row>
    <row r="28" spans="1:17" s="15" customFormat="1" ht="12.75">
      <c r="A28" s="33"/>
      <c r="C28" s="42"/>
      <c r="D28" s="42"/>
      <c r="E28" s="42"/>
      <c r="F28" s="42"/>
      <c r="G28" s="42"/>
      <c r="H28" s="42"/>
      <c r="I28" s="42"/>
      <c r="J28" s="42"/>
      <c r="K28" s="42"/>
      <c r="L28" s="42"/>
      <c r="M28" s="42"/>
      <c r="N28" s="45"/>
      <c r="P28" s="45"/>
      <c r="Q28" s="42"/>
    </row>
    <row r="29" spans="14:16" s="15" customFormat="1" ht="12.75">
      <c r="N29" s="45"/>
      <c r="P29" s="45"/>
    </row>
    <row r="30" spans="1:18" ht="12.75">
      <c r="A30" s="53" t="s">
        <v>47</v>
      </c>
      <c r="B30" s="15"/>
      <c r="C30" s="15"/>
      <c r="D30" s="15"/>
      <c r="E30" s="31"/>
      <c r="F30" s="15"/>
      <c r="G30" s="31"/>
      <c r="H30" s="15"/>
      <c r="I30" s="15"/>
      <c r="J30" s="15"/>
      <c r="K30" s="31"/>
      <c r="L30" s="15"/>
      <c r="M30" s="15"/>
      <c r="N30" s="45"/>
      <c r="R30" s="10"/>
    </row>
    <row r="31" spans="1:14" ht="15" customHeight="1">
      <c r="A31" s="23"/>
      <c r="B31" s="15"/>
      <c r="C31" s="15"/>
      <c r="D31" s="15"/>
      <c r="E31" s="15"/>
      <c r="F31" s="15"/>
      <c r="G31" s="15"/>
      <c r="H31" s="15"/>
      <c r="I31" s="15"/>
      <c r="J31" s="15"/>
      <c r="K31" s="15"/>
      <c r="L31" s="15"/>
      <c r="M31" s="15"/>
      <c r="N31" s="15"/>
    </row>
    <row r="32" spans="1:17" ht="12.75">
      <c r="A32" s="168" t="s">
        <v>158</v>
      </c>
      <c r="B32" s="168"/>
      <c r="C32" s="168"/>
      <c r="D32" s="168"/>
      <c r="E32" s="168"/>
      <c r="F32" s="168"/>
      <c r="G32" s="168"/>
      <c r="H32" s="168"/>
      <c r="I32" s="168"/>
      <c r="J32" s="168"/>
      <c r="K32" s="168"/>
      <c r="L32" s="168"/>
      <c r="M32" s="168"/>
      <c r="N32" s="168"/>
      <c r="O32" s="168"/>
      <c r="P32" s="168"/>
      <c r="Q32" s="168"/>
    </row>
    <row r="33" spans="1:17" ht="12.75">
      <c r="A33" s="168"/>
      <c r="B33" s="168"/>
      <c r="C33" s="168"/>
      <c r="D33" s="168"/>
      <c r="E33" s="168"/>
      <c r="F33" s="168"/>
      <c r="G33" s="168"/>
      <c r="H33" s="168"/>
      <c r="I33" s="168"/>
      <c r="J33" s="168"/>
      <c r="K33" s="168"/>
      <c r="L33" s="168"/>
      <c r="M33" s="168"/>
      <c r="N33" s="168"/>
      <c r="O33" s="168"/>
      <c r="P33" s="168"/>
      <c r="Q33" s="168"/>
    </row>
    <row r="34" spans="1:14" ht="12.75">
      <c r="A34" s="23"/>
      <c r="B34" s="15"/>
      <c r="C34" s="15"/>
      <c r="D34" s="15"/>
      <c r="E34" s="15"/>
      <c r="F34" s="15"/>
      <c r="G34" s="15"/>
      <c r="H34" s="15"/>
      <c r="I34" s="15"/>
      <c r="J34" s="15"/>
      <c r="K34" s="15"/>
      <c r="L34" s="15"/>
      <c r="M34" s="15"/>
      <c r="N34" s="15"/>
    </row>
    <row r="35" spans="1:17" ht="12.75">
      <c r="A35" s="168" t="s">
        <v>152</v>
      </c>
      <c r="B35" s="168"/>
      <c r="C35" s="168"/>
      <c r="D35" s="168"/>
      <c r="E35" s="168"/>
      <c r="F35" s="168"/>
      <c r="G35" s="168"/>
      <c r="H35" s="168"/>
      <c r="I35" s="168"/>
      <c r="J35" s="168"/>
      <c r="K35" s="168"/>
      <c r="L35" s="168"/>
      <c r="M35" s="168"/>
      <c r="N35" s="168"/>
      <c r="O35" s="168"/>
      <c r="P35" s="168"/>
      <c r="Q35" s="168"/>
    </row>
    <row r="36" spans="1:17" ht="12.75">
      <c r="A36" s="168"/>
      <c r="B36" s="168"/>
      <c r="C36" s="168"/>
      <c r="D36" s="168"/>
      <c r="E36" s="168"/>
      <c r="F36" s="168"/>
      <c r="G36" s="168"/>
      <c r="H36" s="168"/>
      <c r="I36" s="168"/>
      <c r="J36" s="168"/>
      <c r="K36" s="168"/>
      <c r="L36" s="168"/>
      <c r="M36" s="168"/>
      <c r="N36" s="168"/>
      <c r="O36" s="168"/>
      <c r="P36" s="168"/>
      <c r="Q36" s="168"/>
    </row>
    <row r="37" spans="1:14" ht="12.75">
      <c r="A37" s="126"/>
      <c r="B37" s="127"/>
      <c r="C37" s="127"/>
      <c r="D37" s="127"/>
      <c r="E37" s="127"/>
      <c r="F37" s="127"/>
      <c r="G37" s="127"/>
      <c r="H37" s="127"/>
      <c r="I37" s="127"/>
      <c r="J37" s="127"/>
      <c r="K37" s="127"/>
      <c r="L37" s="127"/>
      <c r="M37" s="128"/>
      <c r="N37" s="128"/>
    </row>
    <row r="38" spans="1:14" ht="12.75">
      <c r="A38" s="126"/>
      <c r="B38" s="127"/>
      <c r="C38" s="127"/>
      <c r="D38" s="127"/>
      <c r="E38" s="127"/>
      <c r="F38" s="127"/>
      <c r="G38" s="127"/>
      <c r="H38" s="127"/>
      <c r="I38" s="127"/>
      <c r="J38" s="127"/>
      <c r="K38" s="127"/>
      <c r="L38" s="127"/>
      <c r="M38" s="128"/>
      <c r="N38" s="128"/>
    </row>
    <row r="39" ht="12.75">
      <c r="A39" s="23"/>
    </row>
  </sheetData>
  <sheetProtection/>
  <mergeCells count="2">
    <mergeCell ref="A32:Q33"/>
    <mergeCell ref="A35:Q36"/>
  </mergeCells>
  <printOptions/>
  <pageMargins left="0.75" right="0.41" top="1" bottom="1" header="0.5" footer="0.5"/>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R73"/>
  <sheetViews>
    <sheetView tabSelected="1" zoomScalePageLayoutView="0" workbookViewId="0" topLeftCell="A1">
      <selection activeCell="A1" sqref="A1:K69"/>
    </sheetView>
  </sheetViews>
  <sheetFormatPr defaultColWidth="9.140625" defaultRowHeight="12.75"/>
  <cols>
    <col min="1" max="1" width="3.140625" style="0" customWidth="1"/>
    <col min="2" max="2" width="46.421875" style="0" customWidth="1"/>
    <col min="3" max="3" width="3.421875" style="0" customWidth="1"/>
    <col min="4" max="4" width="17.57421875" style="0" customWidth="1"/>
    <col min="5" max="5" width="3.140625" style="0" customWidth="1"/>
    <col min="6" max="6" width="17.57421875" style="0" customWidth="1"/>
    <col min="7" max="7" width="9.28125" style="0" bestFit="1" customWidth="1"/>
    <col min="9" max="9" width="0.2890625" style="0" hidden="1" customWidth="1"/>
    <col min="10" max="11" width="9.140625" style="0" hidden="1" customWidth="1"/>
    <col min="12" max="12" width="13.57421875" style="0" bestFit="1" customWidth="1"/>
  </cols>
  <sheetData>
    <row r="1" spans="1:6" ht="12.75">
      <c r="A1" s="90" t="s">
        <v>0</v>
      </c>
      <c r="B1" s="91"/>
      <c r="C1" s="91"/>
      <c r="D1" s="91"/>
      <c r="E1" s="91"/>
      <c r="F1" s="91"/>
    </row>
    <row r="2" spans="1:6" ht="12.75">
      <c r="A2" s="108" t="s">
        <v>92</v>
      </c>
      <c r="B2" s="91"/>
      <c r="C2" s="91"/>
      <c r="D2" s="91"/>
      <c r="E2" s="91"/>
      <c r="F2" s="91"/>
    </row>
    <row r="3" spans="1:6" ht="12.75">
      <c r="A3" s="92" t="str">
        <f>QRIS!A3</f>
        <v>FOR THE SECOND QUARTER ENDED 30 JUNE 2012 </v>
      </c>
      <c r="B3" s="91"/>
      <c r="C3" s="91"/>
      <c r="D3" s="91"/>
      <c r="E3" s="91"/>
      <c r="F3" s="91"/>
    </row>
    <row r="4" spans="1:6" ht="12.75">
      <c r="A4" s="93"/>
      <c r="B4" s="91"/>
      <c r="C4" s="91"/>
      <c r="D4" s="91"/>
      <c r="E4" s="91"/>
      <c r="F4" s="91"/>
    </row>
    <row r="5" spans="1:6" ht="12.75">
      <c r="A5" s="94"/>
      <c r="B5" s="91"/>
      <c r="C5" s="91"/>
      <c r="D5" s="91"/>
      <c r="E5" s="91"/>
      <c r="F5" s="91"/>
    </row>
    <row r="6" spans="4:6" ht="12.75">
      <c r="D6" s="166" t="s">
        <v>46</v>
      </c>
      <c r="E6" s="166"/>
      <c r="F6" s="166"/>
    </row>
    <row r="7" spans="4:6" ht="12.75">
      <c r="D7" s="40" t="s">
        <v>141</v>
      </c>
      <c r="F7" s="40" t="s">
        <v>141</v>
      </c>
    </row>
    <row r="8" spans="4:6" ht="12.75">
      <c r="D8" s="40" t="s">
        <v>3</v>
      </c>
      <c r="F8" s="40" t="s">
        <v>153</v>
      </c>
    </row>
    <row r="9" spans="4:6" ht="12.75">
      <c r="D9" s="40" t="s">
        <v>5</v>
      </c>
      <c r="F9" s="40" t="s">
        <v>142</v>
      </c>
    </row>
    <row r="10" spans="4:6" ht="12.75">
      <c r="D10" s="40" t="s">
        <v>145</v>
      </c>
      <c r="F10" s="40" t="s">
        <v>145</v>
      </c>
    </row>
    <row r="11" ht="12.75">
      <c r="D11" s="4"/>
    </row>
    <row r="12" spans="1:6" ht="12.75">
      <c r="A12" s="91"/>
      <c r="B12" s="91"/>
      <c r="C12" s="91"/>
      <c r="D12" s="117" t="str">
        <f>QRBS!D10</f>
        <v>30/06/2012</v>
      </c>
      <c r="E12" s="162"/>
      <c r="F12" s="26" t="s">
        <v>167</v>
      </c>
    </row>
    <row r="13" spans="1:6" ht="12.75">
      <c r="A13" s="91"/>
      <c r="B13" s="91"/>
      <c r="C13" s="91"/>
      <c r="D13" s="163" t="s">
        <v>8</v>
      </c>
      <c r="E13" s="162"/>
      <c r="F13" s="163" t="s">
        <v>8</v>
      </c>
    </row>
    <row r="14" spans="1:6" ht="12.75">
      <c r="A14" s="91"/>
      <c r="B14" s="91"/>
      <c r="C14" s="91"/>
      <c r="F14" s="8" t="s">
        <v>159</v>
      </c>
    </row>
    <row r="15" ht="15.75" customHeight="1"/>
    <row r="16" spans="1:6" s="3" customFormat="1" ht="12.75">
      <c r="A16" s="46" t="s">
        <v>37</v>
      </c>
      <c r="F16" s="47"/>
    </row>
    <row r="17" spans="2:8" s="3" customFormat="1" ht="12.75">
      <c r="B17" s="3" t="s">
        <v>93</v>
      </c>
      <c r="D17" s="95">
        <v>8775989</v>
      </c>
      <c r="E17" s="95"/>
      <c r="F17" s="95">
        <v>0</v>
      </c>
      <c r="H17" s="47"/>
    </row>
    <row r="18" spans="2:6" s="3" customFormat="1" ht="12.75">
      <c r="B18" s="3" t="s">
        <v>94</v>
      </c>
      <c r="D18" s="96">
        <v>-6917107</v>
      </c>
      <c r="E18" s="95"/>
      <c r="F18" s="97">
        <v>0</v>
      </c>
    </row>
    <row r="19" spans="1:9" s="3" customFormat="1" ht="13.5" customHeight="1">
      <c r="A19" s="3" t="s">
        <v>119</v>
      </c>
      <c r="D19" s="98">
        <f>SUM(D17:D18)</f>
        <v>1858882</v>
      </c>
      <c r="E19" s="95"/>
      <c r="F19" s="99">
        <f>SUM(F17:F18)</f>
        <v>0</v>
      </c>
      <c r="I19" s="3" t="s">
        <v>29</v>
      </c>
    </row>
    <row r="20" spans="4:6" s="3" customFormat="1" ht="11.25" customHeight="1">
      <c r="D20" s="98"/>
      <c r="E20" s="95"/>
      <c r="F20" s="99"/>
    </row>
    <row r="21" spans="2:6" s="3" customFormat="1" ht="12.75">
      <c r="B21" s="3" t="s">
        <v>95</v>
      </c>
      <c r="D21" s="98">
        <v>64781</v>
      </c>
      <c r="E21" s="95"/>
      <c r="F21" s="95">
        <v>0</v>
      </c>
    </row>
    <row r="22" spans="2:6" s="3" customFormat="1" ht="12.75">
      <c r="B22" s="3" t="s">
        <v>96</v>
      </c>
      <c r="D22" s="98">
        <f>-129244</f>
        <v>-129244</v>
      </c>
      <c r="E22" s="95"/>
      <c r="F22" s="95">
        <v>0</v>
      </c>
    </row>
    <row r="23" spans="2:6" s="3" customFormat="1" ht="12.75">
      <c r="B23" s="16" t="s">
        <v>118</v>
      </c>
      <c r="D23" s="98">
        <v>85038</v>
      </c>
      <c r="E23" s="95"/>
      <c r="F23" s="95">
        <v>0</v>
      </c>
    </row>
    <row r="24" spans="2:6" s="3" customFormat="1" ht="12.75">
      <c r="B24" s="3" t="s">
        <v>38</v>
      </c>
      <c r="D24" s="98">
        <v>0</v>
      </c>
      <c r="E24" s="95"/>
      <c r="F24" s="95">
        <v>0</v>
      </c>
    </row>
    <row r="25" spans="2:6" s="3" customFormat="1" ht="12.75">
      <c r="B25" s="3" t="s">
        <v>160</v>
      </c>
      <c r="D25" s="98">
        <v>-83119</v>
      </c>
      <c r="E25" s="95"/>
      <c r="F25" s="99"/>
    </row>
    <row r="26" spans="4:6" s="3" customFormat="1" ht="12.75">
      <c r="D26" s="98"/>
      <c r="E26" s="95"/>
      <c r="F26" s="99"/>
    </row>
    <row r="27" spans="1:6" s="3" customFormat="1" ht="12.75">
      <c r="A27" s="3" t="s">
        <v>97</v>
      </c>
      <c r="D27" s="100">
        <f>SUM(D19:D25)</f>
        <v>1796338</v>
      </c>
      <c r="E27" s="95"/>
      <c r="F27" s="101">
        <f>SUM(F19:F25)</f>
        <v>0</v>
      </c>
    </row>
    <row r="28" spans="4:6" s="3" customFormat="1" ht="16.5" customHeight="1">
      <c r="D28" s="98"/>
      <c r="E28" s="95"/>
      <c r="F28" s="99"/>
    </row>
    <row r="29" spans="1:6" s="3" customFormat="1" ht="12.75">
      <c r="A29" s="46" t="s">
        <v>39</v>
      </c>
      <c r="D29" s="98"/>
      <c r="E29" s="95"/>
      <c r="F29" s="99"/>
    </row>
    <row r="30" spans="2:6" s="3" customFormat="1" ht="12.75">
      <c r="B30" s="16" t="s">
        <v>110</v>
      </c>
      <c r="D30" s="98">
        <v>-1336332</v>
      </c>
      <c r="E30" s="95"/>
      <c r="F30" s="95">
        <v>0</v>
      </c>
    </row>
    <row r="31" spans="2:6" s="3" customFormat="1" ht="12.75">
      <c r="B31" s="16" t="s">
        <v>71</v>
      </c>
      <c r="D31" s="98">
        <v>0</v>
      </c>
      <c r="E31" s="95"/>
      <c r="F31" s="95">
        <v>0</v>
      </c>
    </row>
    <row r="32" spans="2:6" s="3" customFormat="1" ht="12.75">
      <c r="B32" s="16" t="s">
        <v>172</v>
      </c>
      <c r="D32" s="98">
        <v>34602</v>
      </c>
      <c r="E32" s="95"/>
      <c r="F32" s="95">
        <v>0</v>
      </c>
    </row>
    <row r="33" spans="2:6" s="3" customFormat="1" ht="12.75">
      <c r="B33" s="16" t="s">
        <v>161</v>
      </c>
      <c r="D33" s="98">
        <v>0</v>
      </c>
      <c r="E33" s="95"/>
      <c r="F33" s="95">
        <v>0</v>
      </c>
    </row>
    <row r="34" spans="2:6" s="3" customFormat="1" ht="12.75">
      <c r="B34" s="16" t="s">
        <v>130</v>
      </c>
      <c r="D34" s="98">
        <v>0</v>
      </c>
      <c r="E34" s="95"/>
      <c r="F34" s="95">
        <v>0</v>
      </c>
    </row>
    <row r="35" spans="2:6" s="3" customFormat="1" ht="12.75" hidden="1">
      <c r="B35" s="3" t="s">
        <v>40</v>
      </c>
      <c r="D35" s="98"/>
      <c r="E35" s="95"/>
      <c r="F35" s="99">
        <v>0</v>
      </c>
    </row>
    <row r="36" spans="4:6" s="3" customFormat="1" ht="12.75">
      <c r="D36" s="98"/>
      <c r="E36" s="95"/>
      <c r="F36" s="99"/>
    </row>
    <row r="37" spans="1:6" s="3" customFormat="1" ht="12.75">
      <c r="A37" s="16" t="s">
        <v>135</v>
      </c>
      <c r="D37" s="100">
        <f>SUM(D30:D36)</f>
        <v>-1301730</v>
      </c>
      <c r="E37" s="95"/>
      <c r="F37" s="101">
        <f>SUM(F30:F36)</f>
        <v>0</v>
      </c>
    </row>
    <row r="38" spans="4:6" s="3" customFormat="1" ht="15.75" customHeight="1">
      <c r="D38" s="98"/>
      <c r="E38" s="95"/>
      <c r="F38" s="99"/>
    </row>
    <row r="39" spans="1:6" s="3" customFormat="1" ht="12.75">
      <c r="A39" s="46" t="s">
        <v>41</v>
      </c>
      <c r="D39" s="98"/>
      <c r="E39" s="95"/>
      <c r="F39" s="99"/>
    </row>
    <row r="40" spans="1:6" s="3" customFormat="1" ht="12.75">
      <c r="A40" s="46"/>
      <c r="B40" s="16" t="s">
        <v>138</v>
      </c>
      <c r="D40" s="98">
        <v>0</v>
      </c>
      <c r="E40" s="95"/>
      <c r="F40" s="99">
        <v>0</v>
      </c>
    </row>
    <row r="41" spans="1:6" s="3" customFormat="1" ht="12.75">
      <c r="A41" s="46"/>
      <c r="B41" s="3" t="s">
        <v>70</v>
      </c>
      <c r="C41" s="65"/>
      <c r="D41" s="98">
        <v>0</v>
      </c>
      <c r="E41" s="95"/>
      <c r="F41" s="102">
        <v>0</v>
      </c>
    </row>
    <row r="42" spans="2:7" s="3" customFormat="1" ht="12.75">
      <c r="B42" s="16" t="s">
        <v>111</v>
      </c>
      <c r="D42" s="98">
        <v>0</v>
      </c>
      <c r="E42" s="95"/>
      <c r="F42" s="102">
        <v>0</v>
      </c>
      <c r="G42" s="47"/>
    </row>
    <row r="43" spans="2:7" s="3" customFormat="1" ht="12.75">
      <c r="B43" s="16" t="s">
        <v>139</v>
      </c>
      <c r="D43" s="98">
        <v>0</v>
      </c>
      <c r="E43" s="95"/>
      <c r="F43" s="102">
        <v>0</v>
      </c>
      <c r="G43" s="47"/>
    </row>
    <row r="44" spans="2:7" s="3" customFormat="1" ht="12.75">
      <c r="B44" s="16" t="s">
        <v>136</v>
      </c>
      <c r="D44" s="98">
        <v>0</v>
      </c>
      <c r="E44" s="95"/>
      <c r="F44" s="102">
        <v>0</v>
      </c>
      <c r="G44" s="47"/>
    </row>
    <row r="45" spans="2:7" s="3" customFormat="1" ht="12.75">
      <c r="B45" s="3" t="s">
        <v>98</v>
      </c>
      <c r="D45" s="98">
        <v>-19728</v>
      </c>
      <c r="E45" s="95"/>
      <c r="F45" s="102">
        <v>0</v>
      </c>
      <c r="G45" s="47"/>
    </row>
    <row r="46" spans="2:12" s="3" customFormat="1" ht="12.75">
      <c r="B46" s="3" t="s">
        <v>69</v>
      </c>
      <c r="D46" s="98">
        <v>-61105</v>
      </c>
      <c r="E46" s="95"/>
      <c r="F46" s="102">
        <v>0</v>
      </c>
      <c r="L46" s="161"/>
    </row>
    <row r="47" spans="2:12" s="3" customFormat="1" ht="12.75">
      <c r="B47" s="3" t="s">
        <v>99</v>
      </c>
      <c r="D47" s="98">
        <v>-4905216</v>
      </c>
      <c r="E47" s="95"/>
      <c r="F47" s="102">
        <v>0</v>
      </c>
      <c r="G47" s="47"/>
      <c r="L47" s="161"/>
    </row>
    <row r="48" spans="2:12" s="3" customFormat="1" ht="12.75">
      <c r="B48" s="3" t="s">
        <v>127</v>
      </c>
      <c r="D48" s="98">
        <v>4372950</v>
      </c>
      <c r="E48" s="95"/>
      <c r="F48" s="102">
        <v>0</v>
      </c>
      <c r="G48" s="47"/>
      <c r="L48" s="161"/>
    </row>
    <row r="49" spans="4:12" s="3" customFormat="1" ht="12.75">
      <c r="D49" s="98"/>
      <c r="E49" s="95"/>
      <c r="F49" s="99"/>
      <c r="L49" s="161"/>
    </row>
    <row r="50" spans="1:12" s="3" customFormat="1" ht="12.75">
      <c r="A50" s="16" t="s">
        <v>133</v>
      </c>
      <c r="D50" s="100">
        <f>SUM(D40:D49)</f>
        <v>-613099</v>
      </c>
      <c r="E50" s="95"/>
      <c r="F50" s="100">
        <f>SUM(F40:F49)</f>
        <v>0</v>
      </c>
      <c r="G50" s="47"/>
      <c r="L50" s="161"/>
    </row>
    <row r="51" spans="4:12" s="3" customFormat="1" ht="12.75">
      <c r="D51" s="98"/>
      <c r="E51" s="95"/>
      <c r="F51" s="99"/>
      <c r="L51" s="161"/>
    </row>
    <row r="52" spans="1:6" s="3" customFormat="1" ht="12.75">
      <c r="A52" s="16" t="s">
        <v>134</v>
      </c>
      <c r="D52" s="98">
        <f>D27+D37+D50</f>
        <v>-118491</v>
      </c>
      <c r="E52" s="95"/>
      <c r="F52" s="99">
        <f>F27+F37+F50</f>
        <v>0</v>
      </c>
    </row>
    <row r="53" spans="1:6" s="3" customFormat="1" ht="12.75">
      <c r="A53" s="3" t="s">
        <v>43</v>
      </c>
      <c r="D53" s="98">
        <v>6755147</v>
      </c>
      <c r="E53" s="95"/>
      <c r="F53" s="99">
        <v>0</v>
      </c>
    </row>
    <row r="54" spans="1:6" s="3" customFormat="1" ht="13.5" thickBot="1">
      <c r="A54" s="3" t="s">
        <v>44</v>
      </c>
      <c r="D54" s="103">
        <f>SUM(D52:D53)</f>
        <v>6636656</v>
      </c>
      <c r="E54" s="95"/>
      <c r="F54" s="104">
        <f>SUM(F52:F53)</f>
        <v>0</v>
      </c>
    </row>
    <row r="55" spans="4:6" s="3" customFormat="1" ht="13.5" thickTop="1">
      <c r="D55" s="98"/>
      <c r="E55" s="95"/>
      <c r="F55" s="99"/>
    </row>
    <row r="56" spans="4:7" s="3" customFormat="1" ht="12.75">
      <c r="D56" s="98"/>
      <c r="E56" s="95"/>
      <c r="F56" s="99"/>
      <c r="G56" s="47"/>
    </row>
    <row r="57" spans="1:6" s="3" customFormat="1" ht="12.75">
      <c r="A57" s="3" t="s">
        <v>42</v>
      </c>
      <c r="D57" s="98"/>
      <c r="E57" s="95"/>
      <c r="F57" s="99"/>
    </row>
    <row r="58" spans="4:6" s="3" customFormat="1" ht="12.75">
      <c r="D58" s="98"/>
      <c r="E58" s="95"/>
      <c r="F58" s="99"/>
    </row>
    <row r="59" spans="2:6" s="3" customFormat="1" ht="12.75">
      <c r="B59" t="s">
        <v>100</v>
      </c>
      <c r="D59" s="119">
        <f>QRBS!D29</f>
        <v>865806</v>
      </c>
      <c r="E59" s="120"/>
      <c r="F59" s="120">
        <v>0</v>
      </c>
    </row>
    <row r="60" spans="2:6" s="3" customFormat="1" ht="12.75">
      <c r="B60" t="s">
        <v>129</v>
      </c>
      <c r="D60" s="49">
        <f>+QRBS!D27</f>
        <v>3738196</v>
      </c>
      <c r="E60" s="120"/>
      <c r="F60" s="120">
        <v>0</v>
      </c>
    </row>
    <row r="61" spans="2:6" s="3" customFormat="1" ht="12.75">
      <c r="B61" t="s">
        <v>120</v>
      </c>
      <c r="D61" s="119">
        <v>2032654</v>
      </c>
      <c r="E61" s="120"/>
      <c r="F61" s="120">
        <v>0</v>
      </c>
    </row>
    <row r="62" spans="4:6" s="3" customFormat="1" ht="13.5" thickBot="1">
      <c r="D62" s="103">
        <f>SUM(D59:D61)</f>
        <v>6636656</v>
      </c>
      <c r="E62" s="95"/>
      <c r="F62" s="121">
        <f>SUM(F59:F61)</f>
        <v>0</v>
      </c>
    </row>
    <row r="63" spans="1:6" ht="13.5" thickTop="1">
      <c r="A63" s="91"/>
      <c r="B63" s="94"/>
      <c r="C63" s="94"/>
      <c r="D63" s="98"/>
      <c r="E63" s="91"/>
      <c r="F63" s="105"/>
    </row>
    <row r="64" spans="1:11" ht="12.75">
      <c r="A64" s="53" t="s">
        <v>19</v>
      </c>
      <c r="D64" s="106"/>
      <c r="E64" s="91"/>
      <c r="F64" s="10"/>
      <c r="G64" s="107"/>
      <c r="H64" s="11"/>
      <c r="I64" s="20"/>
      <c r="J64" s="10"/>
      <c r="K64" s="11"/>
    </row>
    <row r="65" spans="5:11" ht="12.75">
      <c r="E65" s="91"/>
      <c r="F65" s="10"/>
      <c r="G65" s="107"/>
      <c r="H65" s="11"/>
      <c r="I65" s="20"/>
      <c r="J65" s="10"/>
      <c r="K65" s="11"/>
    </row>
    <row r="66" spans="2:11" ht="39.75" customHeight="1">
      <c r="B66" s="170" t="s">
        <v>155</v>
      </c>
      <c r="C66" s="170"/>
      <c r="D66" s="170"/>
      <c r="E66" s="170"/>
      <c r="F66" s="170"/>
      <c r="G66" s="170"/>
      <c r="H66" s="170"/>
      <c r="I66" s="37"/>
      <c r="J66" s="37"/>
      <c r="K66" s="37"/>
    </row>
    <row r="67" spans="9:11" ht="15.75" customHeight="1">
      <c r="I67" s="37"/>
      <c r="J67" s="37"/>
      <c r="K67" s="37"/>
    </row>
    <row r="68" spans="2:11" ht="15.75" customHeight="1">
      <c r="B68" s="167" t="s">
        <v>156</v>
      </c>
      <c r="C68" s="167"/>
      <c r="D68" s="167"/>
      <c r="E68" s="167"/>
      <c r="F68" s="167"/>
      <c r="G68" s="167"/>
      <c r="H68" s="167"/>
      <c r="I68" s="167"/>
      <c r="J68" s="167"/>
      <c r="K68" s="167"/>
    </row>
    <row r="69" spans="2:11" ht="12.75">
      <c r="B69" s="167"/>
      <c r="C69" s="167"/>
      <c r="D69" s="167"/>
      <c r="E69" s="167"/>
      <c r="F69" s="167"/>
      <c r="G69" s="167"/>
      <c r="H69" s="167"/>
      <c r="I69" s="167"/>
      <c r="J69" s="167"/>
      <c r="K69" s="167"/>
    </row>
    <row r="72" spans="2:18" ht="12.75">
      <c r="B72" s="168"/>
      <c r="C72" s="168"/>
      <c r="D72" s="168"/>
      <c r="E72" s="168"/>
      <c r="F72" s="168"/>
      <c r="G72" s="168"/>
      <c r="H72" s="168"/>
      <c r="I72" s="168"/>
      <c r="J72" s="168"/>
      <c r="K72" s="168"/>
      <c r="L72" s="168"/>
      <c r="M72" s="168"/>
      <c r="N72" s="168"/>
      <c r="O72" s="168"/>
      <c r="P72" s="168"/>
      <c r="Q72" s="168"/>
      <c r="R72" s="168"/>
    </row>
    <row r="73" spans="2:18" ht="12.75">
      <c r="B73" s="168"/>
      <c r="C73" s="168"/>
      <c r="D73" s="168"/>
      <c r="E73" s="168"/>
      <c r="F73" s="168"/>
      <c r="G73" s="168"/>
      <c r="H73" s="168"/>
      <c r="I73" s="168"/>
      <c r="J73" s="168"/>
      <c r="K73" s="168"/>
      <c r="L73" s="168"/>
      <c r="M73" s="168"/>
      <c r="N73" s="168"/>
      <c r="O73" s="168"/>
      <c r="P73" s="168"/>
      <c r="Q73" s="168"/>
      <c r="R73" s="168"/>
    </row>
  </sheetData>
  <sheetProtection/>
  <mergeCells count="4">
    <mergeCell ref="D6:F6"/>
    <mergeCell ref="B66:H66"/>
    <mergeCell ref="B68:K69"/>
    <mergeCell ref="B72:R73"/>
  </mergeCells>
  <printOptions/>
  <pageMargins left="0.75" right="0.34" top="0.51" bottom="1.01" header="0.5" footer="0.5"/>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EEONG</cp:lastModifiedBy>
  <cp:lastPrinted>2012-08-27T17:34:22Z</cp:lastPrinted>
  <dcterms:created xsi:type="dcterms:W3CDTF">2007-06-22T09:49:58Z</dcterms:created>
  <dcterms:modified xsi:type="dcterms:W3CDTF">2012-08-27T17:34:27Z</dcterms:modified>
  <cp:category/>
  <cp:version/>
  <cp:contentType/>
  <cp:contentStatus/>
</cp:coreProperties>
</file>